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PAGINA WEB\16.- Recursos Humanos\16.1.-  Nomina de Empleados\NominaPersonalDeSeguridad\Nomina Personal Seguridad 2021\"/>
    </mc:Choice>
  </mc:AlternateContent>
  <xr:revisionPtr revIDLastSave="0" documentId="8_{833D8EEA-A836-4646-ACB8-00F2C80B5644}" xr6:coauthVersionLast="47" xr6:coauthVersionMax="47" xr10:uidLastSave="{00000000-0000-0000-0000-000000000000}"/>
  <bookViews>
    <workbookView xWindow="6345" yWindow="3645" windowWidth="12480" windowHeight="11385" xr2:uid="{DC609A5C-350D-4F43-B485-F119DBE84F4F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 s="1"/>
  <c r="L8" i="2"/>
  <c r="H9" i="2"/>
  <c r="I9" i="2" s="1"/>
  <c r="M9" i="2" s="1"/>
  <c r="N9" i="2" s="1"/>
  <c r="L9" i="2"/>
  <c r="H10" i="2"/>
  <c r="I10" i="2"/>
  <c r="M10" i="2" s="1"/>
  <c r="N10" i="2" s="1"/>
  <c r="L10" i="2"/>
  <c r="H11" i="2"/>
  <c r="I11" i="2" s="1"/>
  <c r="M11" i="2" s="1"/>
  <c r="N11" i="2" s="1"/>
  <c r="L11" i="2"/>
  <c r="H12" i="2"/>
  <c r="I12" i="2" s="1"/>
  <c r="M12" i="2" s="1"/>
  <c r="N12" i="2" s="1"/>
  <c r="L12" i="2"/>
  <c r="H13" i="2"/>
  <c r="I13" i="2" s="1"/>
  <c r="M13" i="2" s="1"/>
  <c r="N13" i="2" s="1"/>
  <c r="L13" i="2"/>
  <c r="H14" i="2"/>
  <c r="I14" i="2"/>
  <c r="M14" i="2" s="1"/>
  <c r="N14" i="2" s="1"/>
  <c r="L14" i="2"/>
  <c r="H15" i="2"/>
  <c r="I15" i="2" s="1"/>
  <c r="M15" i="2" s="1"/>
  <c r="N15" i="2" s="1"/>
  <c r="L15" i="2"/>
  <c r="H16" i="2"/>
  <c r="I16" i="2" s="1"/>
  <c r="M16" i="2" s="1"/>
  <c r="N16" i="2" s="1"/>
  <c r="L16" i="2"/>
  <c r="H17" i="2"/>
  <c r="I17" i="2" s="1"/>
  <c r="M17" i="2" s="1"/>
  <c r="N17" i="2" s="1"/>
  <c r="L17" i="2"/>
  <c r="H18" i="2"/>
  <c r="I18" i="2"/>
  <c r="M18" i="2" s="1"/>
  <c r="N18" i="2" s="1"/>
  <c r="L18" i="2"/>
  <c r="H19" i="2"/>
  <c r="I19" i="2" s="1"/>
  <c r="M19" i="2" s="1"/>
  <c r="N19" i="2" s="1"/>
  <c r="L19" i="2"/>
  <c r="H20" i="2"/>
  <c r="I20" i="2" s="1"/>
  <c r="M20" i="2" s="1"/>
  <c r="N20" i="2" s="1"/>
  <c r="L20" i="2"/>
  <c r="H21" i="2"/>
  <c r="I21" i="2" s="1"/>
  <c r="M21" i="2" s="1"/>
  <c r="N21" i="2" s="1"/>
  <c r="L21" i="2"/>
  <c r="L25" i="2" s="1"/>
  <c r="H22" i="2"/>
  <c r="I22" i="2"/>
  <c r="M22" i="2" s="1"/>
  <c r="N22" i="2" s="1"/>
  <c r="L22" i="2"/>
  <c r="H23" i="2"/>
  <c r="I23" i="2" s="1"/>
  <c r="M23" i="2" s="1"/>
  <c r="N23" i="2" s="1"/>
  <c r="L23" i="2"/>
  <c r="H24" i="2"/>
  <c r="I24" i="2" s="1"/>
  <c r="M24" i="2" s="1"/>
  <c r="N24" i="2" s="1"/>
  <c r="L24" i="2"/>
  <c r="D25" i="2"/>
  <c r="E25" i="2"/>
  <c r="F25" i="2"/>
  <c r="G25" i="2"/>
  <c r="J25" i="2"/>
  <c r="K25" i="2"/>
  <c r="I25" i="2" l="1"/>
  <c r="M8" i="2"/>
  <c r="H25" i="2"/>
  <c r="N8" i="2" l="1"/>
  <c r="N25" i="2" s="1"/>
  <c r="M25" i="2"/>
</calcChain>
</file>

<file path=xl/sharedStrings.xml><?xml version="1.0" encoding="utf-8"?>
<sst xmlns="http://schemas.openxmlformats.org/spreadsheetml/2006/main" count="39" uniqueCount="26">
  <si>
    <t>Enc. Administrativo y Financiero</t>
  </si>
  <si>
    <t xml:space="preserve">Directora General </t>
  </si>
  <si>
    <t>Marleny Aristy</t>
  </si>
  <si>
    <t>Maria E. Holguín López</t>
  </si>
  <si>
    <t>Revisado Por:</t>
  </si>
  <si>
    <t>Aprobado Por:</t>
  </si>
  <si>
    <t>Total General RD$</t>
  </si>
  <si>
    <t xml:space="preserve">Vigilante </t>
  </si>
  <si>
    <t xml:space="preserve">Enc. de Seguridad Física </t>
  </si>
  <si>
    <t>Téc. de Analisis</t>
  </si>
  <si>
    <t xml:space="preserve">Chofer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</si>
  <si>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</si>
  <si>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</si>
  <si>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</si>
  <si>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</si>
  <si>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</si>
  <si>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</si>
  <si>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</si>
  <si>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</si>
  <si>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</si>
  <si>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</si>
  <si>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</si>
  <si>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</si>
  <si>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</si>
  <si>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Nómina Personal Seguridad Septiembre  2021</t>
  </si>
  <si>
    <t>Unidad de Análisis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</si>
</sst>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/>
    </xf>
    <xf numFmtId="17" fontId="3" fillId="0" borderId="9" xfId="0" applyNumberFormat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466725</xdr:colOff>
      <xdr:row>0</xdr:row>
      <xdr:rowOff>19050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589891B3-877C-413A-885B-A8BA54D00B1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905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.-%20Recursos%20Humanos/16.1.-%20%20Nomina%20de%20Empleados/Nomina%202021-%20UAF%20sin%20Nombres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lencia"/>
      <sheetName val="Caracter eventual"/>
      <sheetName val="Datos"/>
    </sheetNames>
    <sheetDataSet>
      <sheetData sheetId="0"/>
      <sheetData sheetId="1"/>
      <sheetData sheetId="2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A2F16-858E-46FB-BA97-8BD5C0854157}">
  <dimension ref="B4:R31"/>
  <sheetViews>
    <sheetView showGridLines="0" tabSelected="1" view="pageLayout" zoomScaleNormal="100" workbookViewId="0">
      <selection activeCell="E7" sqref="E7"/>
    </sheetView>
  </sheetViews>
  <sheetFormatPr defaultColWidth="11.42578125" defaultRowHeight="15.75" x14ac:dyDescent="0.25"/>
  <cols>
    <col min="1" max="1" width="13.5703125" style="1" customWidth="1"/>
    <col min="2" max="2" width="6.85546875" style="2" customWidth="1"/>
    <col min="3" max="3" width="24.42578125" style="1" customWidth="1"/>
    <col min="4" max="4" width="17.7109375" style="1" customWidth="1"/>
    <col min="5" max="5" width="16.28515625" style="1" customWidth="1"/>
    <col min="6" max="6" width="17" style="1" bestFit="1" customWidth="1"/>
    <col min="7" max="7" width="17.7109375" style="1" hidden="1" customWidth="1"/>
    <col min="8" max="8" width="22.42578125" style="1" customWidth="1"/>
    <col min="9" max="9" width="16.7109375" style="1" customWidth="1"/>
    <col min="10" max="10" width="18" style="1" customWidth="1"/>
    <col min="11" max="11" width="14" style="1" customWidth="1"/>
    <col min="12" max="14" width="16.7109375" style="1" customWidth="1"/>
    <col min="15" max="15" width="10.28515625" style="1" customWidth="1"/>
    <col min="16" max="16" width="54" style="1" customWidth="1"/>
    <col min="17" max="17" width="57.5703125" style="1" bestFit="1" customWidth="1"/>
    <col min="18" max="18" width="13.140625" style="1" bestFit="1" customWidth="1"/>
    <col min="19" max="19" width="11.42578125" style="1"/>
    <col min="20" max="20" width="23.140625" style="1" bestFit="1" customWidth="1"/>
    <col min="21" max="16384" width="11.42578125" style="1"/>
  </cols>
  <sheetData>
    <row r="4" spans="2:18" ht="18.75" x14ac:dyDescent="0.25">
      <c r="B4" s="25" t="s">
        <v>25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4"/>
      <c r="P4" s="4"/>
      <c r="Q4" s="4"/>
    </row>
    <row r="5" spans="2:18" ht="18.75" x14ac:dyDescent="0.25">
      <c r="B5" s="25" t="s">
        <v>24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4"/>
      <c r="P5" s="4"/>
      <c r="Q5" s="4"/>
      <c r="R5" s="4"/>
    </row>
    <row r="6" spans="2:18" ht="9" customHeight="1" x14ac:dyDescent="0.25">
      <c r="C6" s="22"/>
      <c r="D6" s="23"/>
      <c r="E6" s="22"/>
      <c r="F6" s="22"/>
      <c r="G6" s="22"/>
      <c r="H6" s="22"/>
      <c r="I6" s="23"/>
      <c r="J6" s="23"/>
      <c r="K6" s="24"/>
      <c r="L6" s="24"/>
      <c r="M6" s="23"/>
      <c r="N6" s="23"/>
      <c r="O6" s="22"/>
      <c r="P6" s="22"/>
      <c r="Q6" s="22"/>
      <c r="R6" s="22"/>
    </row>
    <row r="7" spans="2:18" s="20" customFormat="1" ht="47.25" x14ac:dyDescent="0.25">
      <c r="B7" s="21" t="s">
        <v>23</v>
      </c>
      <c r="C7" s="21" t="s">
        <v>22</v>
      </c>
      <c r="D7" s="21" t="s">
        <v>21</v>
      </c>
      <c r="E7" s="21" t="s">
        <v>20</v>
      </c>
      <c r="F7" s="21" t="s">
        <v>19</v>
      </c>
      <c r="G7" s="21" t="s">
        <v>18</v>
      </c>
      <c r="H7" s="21" t="s">
        <v>17</v>
      </c>
      <c r="I7" s="21" t="s">
        <v>16</v>
      </c>
      <c r="J7" s="21" t="s">
        <v>15</v>
      </c>
      <c r="K7" s="21" t="s">
        <v>14</v>
      </c>
      <c r="L7" s="21" t="s">
        <v>13</v>
      </c>
      <c r="M7" s="21" t="s">
        <v>12</v>
      </c>
      <c r="N7" s="21" t="s">
        <v>11</v>
      </c>
    </row>
    <row r="8" spans="2:18" s="6" customFormat="1" ht="21.75" customHeight="1" x14ac:dyDescent="0.25">
      <c r="B8" s="16">
        <v>1</v>
      </c>
      <c r="C8" s="15" t="s">
        <v>7</v>
      </c>
      <c r="D8" s="14">
        <v>14000</v>
      </c>
      <c r="E8" s="14">
        <v>0</v>
      </c>
      <c r="F8" s="14">
        <v>0</v>
      </c>
      <c r="G8" s="14"/>
      <c r="H8" s="14">
        <f>+D8-(E8+F8+G8)</f>
        <v>14000</v>
      </c>
      <c r="I8" s="14" t="str">
        <f>IF(H8&lt;=[1]Datos!$G$7,"0",IF(H8&lt;=[1]Datos!$G$8,(H8-[1]Datos!$F$8)*[1]Datos!$I$6,IF(H8&lt;=[1]Datos!$G$9,[1]Datos!$I$8+(H8-[1]Datos!$F$9)*[1]Datos!$J$6,IF(H8&gt;=[1]Datos!$F$10,([1]Datos!$I$8+[1]Datos!$J$8)+(H8-[1]Datos!$F$10)*[1]Datos!$K$6))))</f>
        <v>0</v>
      </c>
      <c r="J8" s="14"/>
      <c r="K8" s="14"/>
      <c r="L8" s="14">
        <f>+G8+J8+K8</f>
        <v>0</v>
      </c>
      <c r="M8" s="14">
        <f>+E8+F8+I8+L8</f>
        <v>0</v>
      </c>
      <c r="N8" s="14">
        <f>+D8-M8</f>
        <v>14000</v>
      </c>
    </row>
    <row r="9" spans="2:18" s="6" customFormat="1" ht="21.75" customHeight="1" x14ac:dyDescent="0.25">
      <c r="B9" s="16">
        <v>2</v>
      </c>
      <c r="C9" s="15" t="s">
        <v>7</v>
      </c>
      <c r="D9" s="14">
        <v>14000</v>
      </c>
      <c r="E9" s="14">
        <v>0</v>
      </c>
      <c r="F9" s="14">
        <v>0</v>
      </c>
      <c r="G9" s="14"/>
      <c r="H9" s="14">
        <f>+D9-(E9+F9+G9)</f>
        <v>14000</v>
      </c>
      <c r="I9" s="14" t="str">
        <f>IF(H9&lt;=[1]Datos!$G$7,"0",IF(H9&lt;=[1]Datos!$G$8,(H9-[1]Datos!$F$8)*[1]Datos!$I$6,IF(H9&lt;=[1]Datos!$G$9,[1]Datos!$I$8+(H9-[1]Datos!$F$9)*[1]Datos!$J$6,IF(H9&gt;=[1]Datos!$F$10,([1]Datos!$I$8+[1]Datos!$J$8)+(H9-[1]Datos!$F$10)*[1]Datos!$K$6))))</f>
        <v>0</v>
      </c>
      <c r="K9" s="14"/>
      <c r="L9" s="14">
        <f>+G9+J9+K9</f>
        <v>0</v>
      </c>
      <c r="M9" s="14">
        <f>+E9+F9+I9+L9</f>
        <v>0</v>
      </c>
      <c r="N9" s="14">
        <f>+D9-M9</f>
        <v>14000</v>
      </c>
    </row>
    <row r="10" spans="2:18" s="6" customFormat="1" ht="21.75" customHeight="1" x14ac:dyDescent="0.25">
      <c r="B10" s="16">
        <v>3</v>
      </c>
      <c r="C10" s="15" t="s">
        <v>10</v>
      </c>
      <c r="D10" s="14">
        <v>28000</v>
      </c>
      <c r="E10" s="14">
        <v>0</v>
      </c>
      <c r="F10" s="14">
        <v>0</v>
      </c>
      <c r="G10" s="14"/>
      <c r="H10" s="14">
        <f>+D10-(E10+F10+G10)</f>
        <v>28000</v>
      </c>
      <c r="I10" s="14" t="str">
        <f>IF(H10&lt;=[1]Datos!$G$7,"0",IF(H10&lt;=[1]Datos!$G$8,(H10-[1]Datos!$F$8)*[1]Datos!$I$6,IF(H10&lt;=[1]Datos!$G$9,[1]Datos!$I$8+(H10-[1]Datos!$F$9)*[1]Datos!$J$6,IF(H10&gt;=[1]Datos!$F$10,([1]Datos!$I$8+[1]Datos!$J$8)+(H10-[1]Datos!$F$10)*[1]Datos!$K$6))))</f>
        <v>0</v>
      </c>
      <c r="J10" s="14"/>
      <c r="K10" s="14"/>
      <c r="L10" s="14">
        <f>+G10+J10+K10</f>
        <v>0</v>
      </c>
      <c r="M10" s="14">
        <f>+E10+F10+I10+L10</f>
        <v>0</v>
      </c>
      <c r="N10" s="14">
        <f>+D10-M10</f>
        <v>28000</v>
      </c>
    </row>
    <row r="11" spans="2:18" s="6" customFormat="1" ht="21.75" customHeight="1" x14ac:dyDescent="0.25">
      <c r="B11" s="16">
        <v>4</v>
      </c>
      <c r="C11" s="15" t="s">
        <v>7</v>
      </c>
      <c r="D11" s="14">
        <v>28000</v>
      </c>
      <c r="E11" s="14">
        <v>0</v>
      </c>
      <c r="F11" s="14">
        <v>0</v>
      </c>
      <c r="G11" s="14"/>
      <c r="H11" s="14">
        <f>+D11-(E11+F11+G11)</f>
        <v>28000</v>
      </c>
      <c r="I11" s="14" t="str">
        <f>IF(H11&lt;=[1]Datos!$G$7,"0",IF(H11&lt;=[1]Datos!$G$8,(H11-[1]Datos!$F$8)*[1]Datos!$I$6,IF(H11&lt;=[1]Datos!$G$9,[1]Datos!$I$8+(H11-[1]Datos!$F$9)*[1]Datos!$J$6,IF(H11&gt;=[1]Datos!$F$10,([1]Datos!$I$8+[1]Datos!$J$8)+(H11-[1]Datos!$F$10)*[1]Datos!$K$6))))</f>
        <v>0</v>
      </c>
      <c r="J11" s="14"/>
      <c r="K11" s="14"/>
      <c r="L11" s="14">
        <f>+G11+J11+K11</f>
        <v>0</v>
      </c>
      <c r="M11" s="14">
        <f>+E11+F11+I11+L11</f>
        <v>0</v>
      </c>
      <c r="N11" s="14">
        <f>+D11-M11</f>
        <v>28000</v>
      </c>
    </row>
    <row r="12" spans="2:18" s="6" customFormat="1" ht="21.75" customHeight="1" x14ac:dyDescent="0.25">
      <c r="B12" s="16">
        <v>5</v>
      </c>
      <c r="C12" s="19" t="s">
        <v>9</v>
      </c>
      <c r="D12" s="14">
        <v>41000</v>
      </c>
      <c r="E12" s="14">
        <v>0</v>
      </c>
      <c r="F12" s="14">
        <v>0</v>
      </c>
      <c r="G12" s="14"/>
      <c r="H12" s="14">
        <f>+D12-(E12+F12+G12)</f>
        <v>41000</v>
      </c>
      <c r="I12" s="14">
        <f>IF(H12&lt;=[1]Datos!$G$7,"0",IF(H12&lt;=[1]Datos!$G$8,(H12-[1]Datos!$F$8)*[1]Datos!$I$6,IF(H12&lt;=[1]Datos!$G$9,[1]Datos!$I$8+(H12-[1]Datos!$F$9)*[1]Datos!$J$6,IF(H12&gt;=[1]Datos!$F$10,([1]Datos!$I$8+[1]Datos!$J$8)+(H12-[1]Datos!$F$10)*[1]Datos!$K$6))))</f>
        <v>947.24849999999969</v>
      </c>
      <c r="J12" s="14"/>
      <c r="K12" s="14"/>
      <c r="L12" s="14">
        <f>+G12+J12+K12</f>
        <v>0</v>
      </c>
      <c r="M12" s="14">
        <f>+E12+F12+I12+L12</f>
        <v>947.24849999999969</v>
      </c>
      <c r="N12" s="14">
        <f>+D12-M12</f>
        <v>40052.751499999998</v>
      </c>
    </row>
    <row r="13" spans="2:18" s="6" customFormat="1" ht="21.75" customHeight="1" x14ac:dyDescent="0.25">
      <c r="B13" s="16">
        <v>6</v>
      </c>
      <c r="C13" s="18" t="s">
        <v>8</v>
      </c>
      <c r="D13" s="17">
        <v>90000</v>
      </c>
      <c r="E13" s="17">
        <v>0</v>
      </c>
      <c r="F13" s="17">
        <v>0</v>
      </c>
      <c r="G13" s="17"/>
      <c r="H13" s="17">
        <f>+D13-(E13+F13+G13)</f>
        <v>90000</v>
      </c>
      <c r="I13" s="17">
        <f>IF(H13&lt;=[1]Datos!$G$7,"0",IF(H13&lt;=[1]Datos!$G$8,(H13-[1]Datos!$F$8)*[1]Datos!$I$6,IF(H13&lt;=[1]Datos!$G$9,[1]Datos!$I$8+(H13-[1]Datos!$F$9)*[1]Datos!$J$6,IF(H13&gt;=[1]Datos!$F$10,([1]Datos!$I$8+[1]Datos!$J$8)+(H13-[1]Datos!$F$10)*[1]Datos!$K$6))))</f>
        <v>11082.860666666667</v>
      </c>
      <c r="J13" s="17"/>
      <c r="K13" s="17"/>
      <c r="L13" s="17">
        <f>+G13+J13+K13</f>
        <v>0</v>
      </c>
      <c r="M13" s="17">
        <f>+E13+F13+I13+L13</f>
        <v>11082.860666666667</v>
      </c>
      <c r="N13" s="17">
        <f>+D13-M13</f>
        <v>78917.139333333325</v>
      </c>
    </row>
    <row r="14" spans="2:18" s="6" customFormat="1" ht="21.75" customHeight="1" x14ac:dyDescent="0.25">
      <c r="B14" s="16">
        <v>7</v>
      </c>
      <c r="C14" s="15" t="s">
        <v>7</v>
      </c>
      <c r="D14" s="14">
        <v>30000</v>
      </c>
      <c r="E14" s="14">
        <v>0</v>
      </c>
      <c r="F14" s="14">
        <v>0</v>
      </c>
      <c r="G14" s="14"/>
      <c r="H14" s="14">
        <f>+D14-(E14+F14+G14)</f>
        <v>30000</v>
      </c>
      <c r="I14" s="14" t="str">
        <f>IF(H14&lt;=[1]Datos!$G$7,"0",IF(H14&lt;=[1]Datos!$G$8,(H14-[1]Datos!$F$8)*[1]Datos!$I$6,IF(H14&lt;=[1]Datos!$G$9,[1]Datos!$I$8+(H14-[1]Datos!$F$9)*[1]Datos!$J$6,IF(H14&gt;=[1]Datos!$F$10,([1]Datos!$I$8+[1]Datos!$J$8)+(H14-[1]Datos!$F$10)*[1]Datos!$K$6))))</f>
        <v>0</v>
      </c>
      <c r="J14" s="14"/>
      <c r="K14" s="14"/>
      <c r="L14" s="14">
        <f>+G14+J14+K14</f>
        <v>0</v>
      </c>
      <c r="M14" s="14">
        <f>+E14+F14+I14+L14</f>
        <v>0</v>
      </c>
      <c r="N14" s="14">
        <f>+D14-M14</f>
        <v>30000</v>
      </c>
    </row>
    <row r="15" spans="2:18" s="6" customFormat="1" ht="21.75" customHeight="1" x14ac:dyDescent="0.25">
      <c r="B15" s="16">
        <v>8</v>
      </c>
      <c r="C15" s="15" t="s">
        <v>7</v>
      </c>
      <c r="D15" s="14">
        <v>12000</v>
      </c>
      <c r="E15" s="14">
        <v>0</v>
      </c>
      <c r="F15" s="14">
        <v>0</v>
      </c>
      <c r="G15" s="14"/>
      <c r="H15" s="14">
        <f>+D15-(E15+F15+G15)</f>
        <v>12000</v>
      </c>
      <c r="I15" s="14" t="str">
        <f>IF(H15&lt;=[1]Datos!$G$7,"0",IF(H15&lt;=[1]Datos!$G$8,(H15-[1]Datos!$F$8)*[1]Datos!$I$6,IF(H15&lt;=[1]Datos!$G$9,[1]Datos!$I$8+(H15-[1]Datos!$F$9)*[1]Datos!$J$6,IF(H15&gt;=[1]Datos!$F$10,([1]Datos!$I$8+[1]Datos!$J$8)+(H15-[1]Datos!$F$10)*[1]Datos!$K$6))))</f>
        <v>0</v>
      </c>
      <c r="J15" s="14"/>
      <c r="K15" s="14"/>
      <c r="L15" s="14">
        <f>+G15+J15+K15</f>
        <v>0</v>
      </c>
      <c r="M15" s="14">
        <f>+E15+F15+I15+L15</f>
        <v>0</v>
      </c>
      <c r="N15" s="14">
        <f>+D15-M15</f>
        <v>12000</v>
      </c>
    </row>
    <row r="16" spans="2:18" s="6" customFormat="1" ht="21.75" customHeight="1" x14ac:dyDescent="0.25">
      <c r="B16" s="16">
        <v>10</v>
      </c>
      <c r="C16" s="15" t="s">
        <v>7</v>
      </c>
      <c r="D16" s="14">
        <v>12000</v>
      </c>
      <c r="E16" s="14">
        <v>0</v>
      </c>
      <c r="F16" s="14">
        <v>0</v>
      </c>
      <c r="G16" s="14"/>
      <c r="H16" s="14">
        <f>+D16-(E16+F16+G16)</f>
        <v>12000</v>
      </c>
      <c r="I16" s="14" t="str">
        <f>IF(H16&lt;=[1]Datos!$G$7,"0",IF(H16&lt;=[1]Datos!$G$8,(H16-[1]Datos!$F$8)*[1]Datos!$I$6,IF(H16&lt;=[1]Datos!$G$9,[1]Datos!$I$8+(H16-[1]Datos!$F$9)*[1]Datos!$J$6,IF(H16&gt;=[1]Datos!$F$10,([1]Datos!$I$8+[1]Datos!$J$8)+(H16-[1]Datos!$F$10)*[1]Datos!$K$6))))</f>
        <v>0</v>
      </c>
      <c r="J16" s="14"/>
      <c r="K16" s="14"/>
      <c r="L16" s="14">
        <f>+G16+J16+K16</f>
        <v>0</v>
      </c>
      <c r="M16" s="14">
        <f>+E16+F16+I16+L16</f>
        <v>0</v>
      </c>
      <c r="N16" s="14">
        <f>+D16-M16</f>
        <v>12000</v>
      </c>
    </row>
    <row r="17" spans="2:15" s="6" customFormat="1" ht="21.75" customHeight="1" x14ac:dyDescent="0.25">
      <c r="B17" s="16">
        <v>11</v>
      </c>
      <c r="C17" s="15" t="s">
        <v>7</v>
      </c>
      <c r="D17" s="14">
        <v>12000</v>
      </c>
      <c r="E17" s="14">
        <v>0</v>
      </c>
      <c r="F17" s="14">
        <v>0</v>
      </c>
      <c r="G17" s="14"/>
      <c r="H17" s="14">
        <f>+D17-(E17+F17+G17)</f>
        <v>12000</v>
      </c>
      <c r="I17" s="14" t="str">
        <f>IF(H17&lt;=[1]Datos!$G$7,"0",IF(H17&lt;=[1]Datos!$G$8,(H17-[1]Datos!$F$8)*[1]Datos!$I$6,IF(H17&lt;=[1]Datos!$G$9,[1]Datos!$I$8+(H17-[1]Datos!$F$9)*[1]Datos!$J$6,IF(H17&gt;=[1]Datos!$F$10,([1]Datos!$I$8+[1]Datos!$J$8)+(H17-[1]Datos!$F$10)*[1]Datos!$K$6))))</f>
        <v>0</v>
      </c>
      <c r="J17" s="14"/>
      <c r="K17" s="14"/>
      <c r="L17" s="14">
        <f>+G17+J17+K17</f>
        <v>0</v>
      </c>
      <c r="M17" s="14">
        <f>+E17+F17+I17+L17</f>
        <v>0</v>
      </c>
      <c r="N17" s="14">
        <f>+D17-M17</f>
        <v>12000</v>
      </c>
    </row>
    <row r="18" spans="2:15" s="6" customFormat="1" ht="21.75" customHeight="1" x14ac:dyDescent="0.25">
      <c r="B18" s="16">
        <v>12</v>
      </c>
      <c r="C18" s="15" t="s">
        <v>7</v>
      </c>
      <c r="D18" s="14">
        <v>12000</v>
      </c>
      <c r="E18" s="14">
        <v>0</v>
      </c>
      <c r="F18" s="14">
        <v>0</v>
      </c>
      <c r="G18" s="14"/>
      <c r="H18" s="14">
        <f>+D18-(E18+F18+G18)</f>
        <v>12000</v>
      </c>
      <c r="I18" s="14" t="str">
        <f>IF(H18&lt;=[1]Datos!$G$7,"0",IF(H18&lt;=[1]Datos!$G$8,(H18-[1]Datos!$F$8)*[1]Datos!$I$6,IF(H18&lt;=[1]Datos!$G$9,[1]Datos!$I$8+(H18-[1]Datos!$F$9)*[1]Datos!$J$6,IF(H18&gt;=[1]Datos!$F$10,([1]Datos!$I$8+[1]Datos!$J$8)+(H18-[1]Datos!$F$10)*[1]Datos!$K$6))))</f>
        <v>0</v>
      </c>
      <c r="J18" s="14"/>
      <c r="K18" s="14"/>
      <c r="L18" s="14">
        <f>+G18+J18+K18</f>
        <v>0</v>
      </c>
      <c r="M18" s="14">
        <f>+E18+F18+I18+L18</f>
        <v>0</v>
      </c>
      <c r="N18" s="14">
        <f>+D18-M18</f>
        <v>12000</v>
      </c>
    </row>
    <row r="19" spans="2:15" s="6" customFormat="1" ht="21.75" customHeight="1" x14ac:dyDescent="0.25">
      <c r="B19" s="16">
        <v>13</v>
      </c>
      <c r="C19" s="15" t="s">
        <v>7</v>
      </c>
      <c r="D19" s="14">
        <v>14000</v>
      </c>
      <c r="E19" s="14">
        <v>0</v>
      </c>
      <c r="F19" s="14">
        <v>0</v>
      </c>
      <c r="G19" s="14"/>
      <c r="H19" s="14">
        <f>+D19-(E19+F19+G19)</f>
        <v>14000</v>
      </c>
      <c r="I19" s="14" t="str">
        <f>IF(H19&lt;=[1]Datos!$G$7,"0",IF(H19&lt;=[1]Datos!$G$8,(H19-[1]Datos!$F$8)*[1]Datos!$I$6,IF(H19&lt;=[1]Datos!$G$9,[1]Datos!$I$8+(H19-[1]Datos!$F$9)*[1]Datos!$J$6,IF(H19&gt;=[1]Datos!$F$10,([1]Datos!$I$8+[1]Datos!$J$8)+(H19-[1]Datos!$F$10)*[1]Datos!$K$6))))</f>
        <v>0</v>
      </c>
      <c r="J19" s="14"/>
      <c r="K19" s="14"/>
      <c r="L19" s="14">
        <f>+G19+J19+K19</f>
        <v>0</v>
      </c>
      <c r="M19" s="14">
        <f>+E19+F19+I19+L19</f>
        <v>0</v>
      </c>
      <c r="N19" s="14">
        <f>+D19-M19</f>
        <v>14000</v>
      </c>
    </row>
    <row r="20" spans="2:15" s="6" customFormat="1" ht="21.75" customHeight="1" x14ac:dyDescent="0.25">
      <c r="B20" s="16">
        <v>14</v>
      </c>
      <c r="C20" s="15" t="s">
        <v>7</v>
      </c>
      <c r="D20" s="14">
        <v>14000</v>
      </c>
      <c r="E20" s="14">
        <v>0</v>
      </c>
      <c r="F20" s="14">
        <v>0</v>
      </c>
      <c r="G20" s="14"/>
      <c r="H20" s="14">
        <f>+D20-(E20+F20+G20)</f>
        <v>14000</v>
      </c>
      <c r="I20" s="14" t="str">
        <f>IF(H20&lt;=[1]Datos!$G$7,"0",IF(H20&lt;=[1]Datos!$G$8,(H20-[1]Datos!$F$8)*[1]Datos!$I$6,IF(H20&lt;=[1]Datos!$G$9,[1]Datos!$I$8+(H20-[1]Datos!$F$9)*[1]Datos!$J$6,IF(H20&gt;=[1]Datos!$F$10,([1]Datos!$I$8+[1]Datos!$J$8)+(H20-[1]Datos!$F$10)*[1]Datos!$K$6))))</f>
        <v>0</v>
      </c>
      <c r="J20" s="14"/>
      <c r="K20" s="14"/>
      <c r="L20" s="14">
        <f>+G20+J20+K20</f>
        <v>0</v>
      </c>
      <c r="M20" s="14">
        <f>+E20+F20+I20+L20</f>
        <v>0</v>
      </c>
      <c r="N20" s="14">
        <f>+D20-M20</f>
        <v>14000</v>
      </c>
    </row>
    <row r="21" spans="2:15" s="6" customFormat="1" ht="21.75" customHeight="1" x14ac:dyDescent="0.25">
      <c r="B21" s="16">
        <v>15</v>
      </c>
      <c r="C21" s="15" t="s">
        <v>7</v>
      </c>
      <c r="D21" s="14">
        <v>14000</v>
      </c>
      <c r="E21" s="14">
        <v>0</v>
      </c>
      <c r="F21" s="14">
        <v>0</v>
      </c>
      <c r="G21" s="14"/>
      <c r="H21" s="14">
        <f>+D21-(E21+F21+G21)</f>
        <v>14000</v>
      </c>
      <c r="I21" s="14" t="str">
        <f>IF(H21&lt;=[1]Datos!$G$7,"0",IF(H21&lt;=[1]Datos!$G$8,(H21-[1]Datos!$F$8)*[1]Datos!$I$6,IF(H21&lt;=[1]Datos!$G$9,[1]Datos!$I$8+(H21-[1]Datos!$F$9)*[1]Datos!$J$6,IF(H21&gt;=[1]Datos!$F$10,([1]Datos!$I$8+[1]Datos!$J$8)+(H21-[1]Datos!$F$10)*[1]Datos!$K$6))))</f>
        <v>0</v>
      </c>
      <c r="J21" s="14"/>
      <c r="K21" s="14"/>
      <c r="L21" s="14">
        <f>+G21+J21+K21</f>
        <v>0</v>
      </c>
      <c r="M21" s="14">
        <f>+E21+F21+I21+L21</f>
        <v>0</v>
      </c>
      <c r="N21" s="14">
        <f>+D21-M21</f>
        <v>14000</v>
      </c>
    </row>
    <row r="22" spans="2:15" s="6" customFormat="1" ht="21.75" customHeight="1" x14ac:dyDescent="0.25">
      <c r="B22" s="16">
        <v>16</v>
      </c>
      <c r="C22" s="15" t="s">
        <v>7</v>
      </c>
      <c r="D22" s="14">
        <v>14000</v>
      </c>
      <c r="E22" s="14">
        <v>0</v>
      </c>
      <c r="F22" s="14">
        <v>0</v>
      </c>
      <c r="G22" s="14"/>
      <c r="H22" s="14">
        <f>+D22-(E22+F22+G22)</f>
        <v>14000</v>
      </c>
      <c r="I22" s="14" t="str">
        <f>IF(H22&lt;=[1]Datos!$G$7,"0",IF(H22&lt;=[1]Datos!$G$8,(H22-[1]Datos!$F$8)*[1]Datos!$I$6,IF(H22&lt;=[1]Datos!$G$9,[1]Datos!$I$8+(H22-[1]Datos!$F$9)*[1]Datos!$J$6,IF(H22&gt;=[1]Datos!$F$10,([1]Datos!$I$8+[1]Datos!$J$8)+(H22-[1]Datos!$F$10)*[1]Datos!$K$6))))</f>
        <v>0</v>
      </c>
      <c r="J22" s="14"/>
      <c r="K22" s="14"/>
      <c r="L22" s="14">
        <f>+G22+J22+K22</f>
        <v>0</v>
      </c>
      <c r="M22" s="14">
        <f>+E22+F22+I22+L22</f>
        <v>0</v>
      </c>
      <c r="N22" s="14">
        <f>+D22-M22</f>
        <v>14000</v>
      </c>
    </row>
    <row r="23" spans="2:15" s="6" customFormat="1" ht="21.75" customHeight="1" x14ac:dyDescent="0.25">
      <c r="B23" s="16">
        <v>17</v>
      </c>
      <c r="C23" s="15" t="s">
        <v>7</v>
      </c>
      <c r="D23" s="14">
        <v>14000</v>
      </c>
      <c r="E23" s="14">
        <v>0</v>
      </c>
      <c r="F23" s="14">
        <v>0</v>
      </c>
      <c r="G23" s="14"/>
      <c r="H23" s="14">
        <f>+D23-(E23+F23+G23)</f>
        <v>14000</v>
      </c>
      <c r="I23" s="14" t="str">
        <f>IF(H23&lt;=[1]Datos!$G$7,"0",IF(H23&lt;=[1]Datos!$G$8,(H23-[1]Datos!$F$8)*[1]Datos!$I$6,IF(H23&lt;=[1]Datos!$G$9,[1]Datos!$I$8+(H23-[1]Datos!$F$9)*[1]Datos!$J$6,IF(H23&gt;=[1]Datos!$F$10,([1]Datos!$I$8+[1]Datos!$J$8)+(H23-[1]Datos!$F$10)*[1]Datos!$K$6))))</f>
        <v>0</v>
      </c>
      <c r="J23" s="14"/>
      <c r="K23" s="14"/>
      <c r="L23" s="14">
        <f>+G23+J23+K23</f>
        <v>0</v>
      </c>
      <c r="M23" s="14">
        <f>+E23+F23+I23+L23</f>
        <v>0</v>
      </c>
      <c r="N23" s="14">
        <f>+D23-M23</f>
        <v>14000</v>
      </c>
    </row>
    <row r="24" spans="2:15" s="6" customFormat="1" ht="21.75" customHeight="1" thickBot="1" x14ac:dyDescent="0.3">
      <c r="B24" s="16">
        <v>18</v>
      </c>
      <c r="C24" s="15" t="s">
        <v>7</v>
      </c>
      <c r="D24" s="14">
        <v>18000</v>
      </c>
      <c r="E24" s="14">
        <v>0</v>
      </c>
      <c r="F24" s="14">
        <v>0</v>
      </c>
      <c r="G24" s="14"/>
      <c r="H24" s="14">
        <f>+D24-(E24+F24+G24)</f>
        <v>18000</v>
      </c>
      <c r="I24" s="14" t="str">
        <f>IF(H24&lt;=[1]Datos!$G$7,"0",IF(H24&lt;=[1]Datos!$G$8,(H24-[1]Datos!$F$8)*[1]Datos!$I$6,IF(H24&lt;=[1]Datos!$G$9,[1]Datos!$I$8+(H24-[1]Datos!$F$9)*[1]Datos!$J$6,IF(H24&gt;=[1]Datos!$F$10,([1]Datos!$I$8+[1]Datos!$J$8)+(H24-[1]Datos!$F$10)*[1]Datos!$K$6))))</f>
        <v>0</v>
      </c>
      <c r="J24" s="14"/>
      <c r="K24" s="14"/>
      <c r="L24" s="14">
        <f>+G24+J24+K24</f>
        <v>0</v>
      </c>
      <c r="M24" s="14">
        <f>+E24+F24+I24+L24</f>
        <v>0</v>
      </c>
      <c r="N24" s="14">
        <f>+D24-M24</f>
        <v>18000</v>
      </c>
    </row>
    <row r="25" spans="2:15" s="6" customFormat="1" ht="16.5" thickBot="1" x14ac:dyDescent="0.3">
      <c r="B25" s="13" t="s">
        <v>6</v>
      </c>
      <c r="C25" s="12"/>
      <c r="D25" s="11">
        <f>SUM(D8:D24)</f>
        <v>381000</v>
      </c>
      <c r="E25" s="11">
        <f>SUM(E13:E24)</f>
        <v>0</v>
      </c>
      <c r="F25" s="11">
        <f>SUM(F13:F24)</f>
        <v>0</v>
      </c>
      <c r="G25" s="11">
        <f>SUM(G13:G24)</f>
        <v>0</v>
      </c>
      <c r="H25" s="11">
        <f>SUM(H8:H24)</f>
        <v>381000</v>
      </c>
      <c r="I25" s="11">
        <f>SUM(I8:I24)</f>
        <v>12030.109166666667</v>
      </c>
      <c r="J25" s="11">
        <f>SUM(J8:J24)</f>
        <v>0</v>
      </c>
      <c r="K25" s="11">
        <f>SUM(K8:K24)</f>
        <v>0</v>
      </c>
      <c r="L25" s="11">
        <f>SUM(L8:L24)</f>
        <v>0</v>
      </c>
      <c r="M25" s="11">
        <f>SUM(M8:M24)</f>
        <v>12030.109166666667</v>
      </c>
      <c r="N25" s="10">
        <f>SUM(N8:N24)</f>
        <v>368969.89083333331</v>
      </c>
      <c r="O25" s="7"/>
    </row>
    <row r="26" spans="2:15" s="6" customFormat="1" x14ac:dyDescent="0.25"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</row>
    <row r="27" spans="2:15" x14ac:dyDescent="0.25">
      <c r="C27" s="1" t="s">
        <v>5</v>
      </c>
      <c r="K27" s="1" t="s">
        <v>4</v>
      </c>
    </row>
    <row r="29" spans="2:15" x14ac:dyDescent="0.25">
      <c r="C29" s="5" t="s">
        <v>3</v>
      </c>
      <c r="F29" s="5"/>
      <c r="J29" s="5"/>
      <c r="K29" s="5" t="s">
        <v>2</v>
      </c>
    </row>
    <row r="30" spans="2:15" x14ac:dyDescent="0.25">
      <c r="C30" s="1" t="s">
        <v>1</v>
      </c>
      <c r="D30" s="3"/>
      <c r="K30" s="1" t="s">
        <v>0</v>
      </c>
    </row>
    <row r="31" spans="2:15" x14ac:dyDescent="0.25">
      <c r="C31" s="4"/>
      <c r="D31" s="3"/>
      <c r="E31" s="3"/>
    </row>
  </sheetData>
  <mergeCells count="3">
    <mergeCell ref="B4:N4"/>
    <mergeCell ref="B5:N5"/>
    <mergeCell ref="B25:C25"/>
  </mergeCells>
  <pageMargins left="0.70866141732283472" right="0.70866141732283472" top="0.74803149606299213" bottom="0.74803149606299213" header="0.31496062992125984" footer="0.31496062992125984"/>
  <pageSetup paperSize="5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A57F-E8BE-487D-B73E-8DBEF637D2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Hansliery Sanchez Figuereo</cp:lastModifiedBy>
  <dcterms:created xsi:type="dcterms:W3CDTF">2021-11-15T17:10:54Z</dcterms:created>
  <dcterms:modified xsi:type="dcterms:W3CDTF">2021-11-15T17:11:46Z</dcterms:modified>
</cp:coreProperties>
</file>