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castillo\Desktop\Actualizar Portal Transparencia\Nomina Agosto 2021\"/>
    </mc:Choice>
  </mc:AlternateContent>
  <bookViews>
    <workbookView xWindow="0" yWindow="0" windowWidth="28800" windowHeight="12285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" i="1" l="1"/>
  <c r="J24" i="1"/>
  <c r="G24" i="1"/>
  <c r="F24" i="1"/>
  <c r="E24" i="1"/>
  <c r="D24" i="1"/>
  <c r="L23" i="1"/>
  <c r="H23" i="1"/>
  <c r="I23" i="1" s="1"/>
  <c r="M23" i="1" s="1"/>
  <c r="N23" i="1" s="1"/>
  <c r="L22" i="1"/>
  <c r="H22" i="1"/>
  <c r="I22" i="1" s="1"/>
  <c r="M22" i="1" s="1"/>
  <c r="N22" i="1" s="1"/>
  <c r="L21" i="1"/>
  <c r="H21" i="1"/>
  <c r="I21" i="1" s="1"/>
  <c r="M21" i="1" s="1"/>
  <c r="N21" i="1" s="1"/>
  <c r="L20" i="1"/>
  <c r="I20" i="1"/>
  <c r="M20" i="1" s="1"/>
  <c r="N20" i="1" s="1"/>
  <c r="H20" i="1"/>
  <c r="L19" i="1"/>
  <c r="H19" i="1"/>
  <c r="I19" i="1" s="1"/>
  <c r="M19" i="1" s="1"/>
  <c r="N19" i="1" s="1"/>
  <c r="L18" i="1"/>
  <c r="H18" i="1"/>
  <c r="I18" i="1" s="1"/>
  <c r="M18" i="1" s="1"/>
  <c r="N18" i="1" s="1"/>
  <c r="L17" i="1"/>
  <c r="I17" i="1"/>
  <c r="M17" i="1" s="1"/>
  <c r="N17" i="1" s="1"/>
  <c r="H17" i="1"/>
  <c r="L16" i="1"/>
  <c r="H16" i="1"/>
  <c r="I16" i="1" s="1"/>
  <c r="M16" i="1" s="1"/>
  <c r="N16" i="1" s="1"/>
  <c r="L15" i="1"/>
  <c r="H15" i="1"/>
  <c r="I15" i="1" s="1"/>
  <c r="M15" i="1" s="1"/>
  <c r="N15" i="1" s="1"/>
  <c r="L14" i="1"/>
  <c r="I14" i="1"/>
  <c r="M14" i="1" s="1"/>
  <c r="N14" i="1" s="1"/>
  <c r="H14" i="1"/>
  <c r="L13" i="1"/>
  <c r="H13" i="1"/>
  <c r="I13" i="1" s="1"/>
  <c r="M13" i="1" s="1"/>
  <c r="N13" i="1" s="1"/>
  <c r="L12" i="1"/>
  <c r="I12" i="1"/>
  <c r="M12" i="1" s="1"/>
  <c r="N12" i="1" s="1"/>
  <c r="H12" i="1"/>
  <c r="L11" i="1"/>
  <c r="H11" i="1"/>
  <c r="I11" i="1" s="1"/>
  <c r="M11" i="1" s="1"/>
  <c r="N11" i="1" s="1"/>
  <c r="L10" i="1"/>
  <c r="H10" i="1"/>
  <c r="I10" i="1" s="1"/>
  <c r="M10" i="1" s="1"/>
  <c r="N10" i="1" s="1"/>
  <c r="L9" i="1"/>
  <c r="H9" i="1"/>
  <c r="I9" i="1" s="1"/>
  <c r="M9" i="1" s="1"/>
  <c r="N9" i="1" s="1"/>
  <c r="L8" i="1"/>
  <c r="L24" i="1" s="1"/>
  <c r="I8" i="1"/>
  <c r="M8" i="1" s="1"/>
  <c r="H8" i="1"/>
  <c r="H24" i="1" s="1"/>
  <c r="M24" i="1" l="1"/>
  <c r="N8" i="1"/>
  <c r="N24" i="1" s="1"/>
  <c r="I24" i="1"/>
</calcChain>
</file>

<file path=xl/sharedStrings.xml><?xml version="1.0" encoding="utf-8"?>
<sst xmlns="http://schemas.openxmlformats.org/spreadsheetml/2006/main" count="32" uniqueCount="20">
  <si>
    <t>Unidad de Análisis Financiero</t>
  </si>
  <si>
    <t>Nómina Personal Seguridad Agosto 2021</t>
  </si>
  <si>
    <t>No.</t>
  </si>
  <si>
    <t>Cargos</t>
  </si>
  <si>
    <t xml:space="preserve">Sueldo Bruto </t>
  </si>
  <si>
    <t>AFP</t>
  </si>
  <si>
    <t>SFS</t>
  </si>
  <si>
    <t xml:space="preserve">Dependiente Adicional </t>
  </si>
  <si>
    <t>Salario Neto para Calculo del ISR</t>
  </si>
  <si>
    <t>ISR</t>
  </si>
  <si>
    <t>Seguro Complementario</t>
  </si>
  <si>
    <t xml:space="preserve">Otros Descuentos </t>
  </si>
  <si>
    <t>Total Otros Descuentos</t>
  </si>
  <si>
    <t>Total Descuentos</t>
  </si>
  <si>
    <t>Salario a Pagar</t>
  </si>
  <si>
    <t xml:space="preserve">Vigilante </t>
  </si>
  <si>
    <t xml:space="preserve">Chofer </t>
  </si>
  <si>
    <t>Téc. de Analisis</t>
  </si>
  <si>
    <t xml:space="preserve">Enc. de Seguridad Física </t>
  </si>
  <si>
    <t>Total General RD$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</si>
</sst>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2"/>
      <color theme="1"/>
      <name val="Calibri Light"/>
      <family val="2"/>
    </font>
    <font>
      <sz val="12"/>
      <color theme="1"/>
      <name val="Calibri Light"/>
      <family val="2"/>
    </font>
    <font>
      <b/>
      <sz val="12"/>
      <color theme="0"/>
      <name val="Calibri Light"/>
      <family val="2"/>
    </font>
    <font>
      <b/>
      <sz val="12"/>
      <color theme="1"/>
      <name val="Calibri Light"/>
      <family val="2"/>
    </font>
    <font>
      <b/>
      <sz val="14"/>
      <color theme="1"/>
      <name val="Calibri Light"/>
      <family val="2"/>
    </font>
    <font>
      <b/>
      <u/>
      <sz val="12"/>
      <color theme="1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/>
    <xf numFmtId="0" fontId="1" fillId="0" borderId="0" xfId="0" applyFont="1"/>
    <xf numFmtId="0" fontId="1" fillId="0" borderId="0" xfId="0" applyFont="1" applyAlignment="1">
      <alignment horizontal="center"/>
    </xf>
    <xf numFmtId="17" fontId="3" fillId="0" borderId="0" xfId="0" applyNumberFormat="1" applyFont="1" applyBorder="1" applyAlignment="1">
      <alignment horizontal="center"/>
    </xf>
    <xf numFmtId="17" fontId="3" fillId="0" borderId="1" xfId="0" applyNumberFormat="1" applyFont="1" applyBorder="1" applyAlignment="1">
      <alignment horizontal="center"/>
    </xf>
    <xf numFmtId="43" fontId="3" fillId="0" borderId="1" xfId="1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43" fontId="1" fillId="0" borderId="2" xfId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43" fontId="1" fillId="0" borderId="5" xfId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43" fontId="3" fillId="0" borderId="8" xfId="1" applyFont="1" applyFill="1" applyBorder="1" applyAlignment="1">
      <alignment vertical="center"/>
    </xf>
    <xf numFmtId="43" fontId="3" fillId="0" borderId="9" xfId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3" fontId="3" fillId="0" borderId="0" xfId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5" fillId="0" borderId="0" xfId="0" applyFont="1"/>
    <xf numFmtId="43" fontId="1" fillId="0" borderId="0" xfId="0" applyNumberFormat="1" applyFont="1"/>
    <xf numFmtId="0" fontId="3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466725</xdr:colOff>
      <xdr:row>0</xdr:row>
      <xdr:rowOff>19050</xdr:rowOff>
    </xdr:from>
    <xdr:to>
      <xdr:col>8</xdr:col>
      <xdr:colOff>476249</xdr:colOff>
      <xdr:row>3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6475" y="19050"/>
          <a:ext cx="1657349" cy="647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952500</xdr:colOff>
      <xdr:row>24</xdr:row>
      <xdr:rowOff>66675</xdr:rowOff>
    </xdr:from>
    <xdr:to>
      <xdr:col>12</xdr:col>
      <xdr:colOff>458412</xdr:colOff>
      <xdr:row>37</xdr:row>
      <xdr:rowOff>19311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43050" y="6419850"/>
          <a:ext cx="10392987" cy="255296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castillo/AppData/Local/Microsoft/Windows/INetCache/Content.Outlook/8HKKX4ZK/Nomina%20junio%202021-%20UAF%20sin%20Nombres%20agosto%20(00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ja"/>
      <sheetName val="Contratado"/>
      <sheetName val="Probatoria"/>
      <sheetName val="Seguridad"/>
      <sheetName val="Suplencia"/>
      <sheetName val="Caracter eventual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I6">
            <v>0.15</v>
          </cell>
          <cell r="J6">
            <v>0.2</v>
          </cell>
          <cell r="K6">
            <v>0.25</v>
          </cell>
        </row>
        <row r="7">
          <cell r="G7">
            <v>34685</v>
          </cell>
        </row>
        <row r="8">
          <cell r="F8">
            <v>34685.01</v>
          </cell>
          <cell r="G8">
            <v>52027.416666666664</v>
          </cell>
          <cell r="I8">
            <v>2601.3609999999994</v>
          </cell>
          <cell r="J8">
            <v>4046.5646666666671</v>
          </cell>
        </row>
        <row r="9">
          <cell r="F9">
            <v>52027.426666666666</v>
          </cell>
          <cell r="G9">
            <v>72260.25</v>
          </cell>
        </row>
        <row r="10">
          <cell r="F10">
            <v>72260.259999999995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R30"/>
  <sheetViews>
    <sheetView tabSelected="1" workbookViewId="0">
      <selection activeCell="B5" sqref="B5:N5"/>
    </sheetView>
  </sheetViews>
  <sheetFormatPr baseColWidth="10" defaultColWidth="10" defaultRowHeight="15.75" x14ac:dyDescent="0.25"/>
  <cols>
    <col min="1" max="1" width="1.75" style="3" customWidth="1"/>
    <col min="2" max="2" width="6" style="4" customWidth="1"/>
    <col min="3" max="3" width="21.375" style="3" customWidth="1"/>
    <col min="4" max="4" width="15.5" style="3" customWidth="1"/>
    <col min="5" max="5" width="14.25" style="3" customWidth="1"/>
    <col min="6" max="6" width="14.875" style="3" bestFit="1" customWidth="1"/>
    <col min="7" max="7" width="15.5" style="3" hidden="1" customWidth="1"/>
    <col min="8" max="8" width="19.625" style="3" customWidth="1"/>
    <col min="9" max="9" width="14.625" style="3" customWidth="1"/>
    <col min="10" max="10" width="15.75" style="3" customWidth="1"/>
    <col min="11" max="11" width="12.25" style="3" customWidth="1"/>
    <col min="12" max="14" width="14.625" style="3" customWidth="1"/>
    <col min="15" max="15" width="9" style="3" customWidth="1"/>
    <col min="16" max="16" width="47.25" style="3" customWidth="1"/>
    <col min="17" max="17" width="50.375" style="3" bestFit="1" customWidth="1"/>
    <col min="18" max="18" width="11.5" style="3" bestFit="1" customWidth="1"/>
    <col min="19" max="19" width="10" style="3"/>
    <col min="20" max="20" width="20.25" style="3" bestFit="1" customWidth="1"/>
    <col min="21" max="16384" width="10" style="3"/>
  </cols>
  <sheetData>
    <row r="4" spans="2:18" ht="18.75" x14ac:dyDescent="0.25">
      <c r="B4" s="1" t="s">
        <v>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/>
      <c r="P4" s="2"/>
      <c r="Q4" s="2"/>
    </row>
    <row r="5" spans="2:18" ht="18.75" x14ac:dyDescent="0.25">
      <c r="B5" s="1" t="s">
        <v>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2"/>
      <c r="P5" s="2"/>
      <c r="Q5" s="2"/>
      <c r="R5" s="2"/>
    </row>
    <row r="6" spans="2:18" ht="9" customHeight="1" x14ac:dyDescent="0.25">
      <c r="C6" s="5"/>
      <c r="D6" s="6"/>
      <c r="E6" s="5"/>
      <c r="F6" s="5"/>
      <c r="G6" s="5"/>
      <c r="H6" s="5"/>
      <c r="I6" s="6"/>
      <c r="J6" s="6"/>
      <c r="K6" s="7"/>
      <c r="L6" s="7"/>
      <c r="M6" s="6"/>
      <c r="N6" s="6"/>
      <c r="O6" s="5"/>
      <c r="P6" s="5"/>
      <c r="Q6" s="5"/>
      <c r="R6" s="5"/>
    </row>
    <row r="7" spans="2:18" s="9" customFormat="1" ht="47.25" x14ac:dyDescent="0.25">
      <c r="B7" s="8" t="s">
        <v>2</v>
      </c>
      <c r="C7" s="8" t="s">
        <v>3</v>
      </c>
      <c r="D7" s="8" t="s">
        <v>4</v>
      </c>
      <c r="E7" s="8" t="s">
        <v>5</v>
      </c>
      <c r="F7" s="8" t="s">
        <v>6</v>
      </c>
      <c r="G7" s="8" t="s">
        <v>7</v>
      </c>
      <c r="H7" s="8" t="s">
        <v>8</v>
      </c>
      <c r="I7" s="8" t="s">
        <v>9</v>
      </c>
      <c r="J7" s="8" t="s">
        <v>10</v>
      </c>
      <c r="K7" s="8" t="s">
        <v>11</v>
      </c>
      <c r="L7" s="8" t="s">
        <v>12</v>
      </c>
      <c r="M7" s="8" t="s">
        <v>13</v>
      </c>
      <c r="N7" s="8" t="s">
        <v>14</v>
      </c>
    </row>
    <row r="8" spans="2:18" s="13" customFormat="1" ht="21.75" customHeight="1" x14ac:dyDescent="0.25">
      <c r="B8" s="10">
        <v>1</v>
      </c>
      <c r="C8" s="11" t="s">
        <v>15</v>
      </c>
      <c r="D8" s="12">
        <v>14000</v>
      </c>
      <c r="E8" s="12">
        <v>0</v>
      </c>
      <c r="F8" s="12">
        <v>0</v>
      </c>
      <c r="G8" s="12"/>
      <c r="H8" s="12">
        <f t="shared" ref="H8:H23" si="0">+D8-(E8+F8+G8)</f>
        <v>14000</v>
      </c>
      <c r="I8" s="12" t="str">
        <f>IF(H8&lt;=[1]Datos!$G$7,"0",IF(H8&lt;=[1]Datos!$G$8,(H8-[1]Datos!$F$8)*[1]Datos!$I$6,IF(H8&lt;=[1]Datos!$G$9,[1]Datos!$I$8+(H8-[1]Datos!$F$9)*[1]Datos!$J$6,IF(H8&gt;=[1]Datos!$F$10,([1]Datos!$I$8+[1]Datos!$J$8)+(H8-[1]Datos!$F$10)*[1]Datos!$K$6))))</f>
        <v>0</v>
      </c>
      <c r="J8" s="12"/>
      <c r="K8" s="12"/>
      <c r="L8" s="12">
        <f t="shared" ref="L8:L23" si="1">+G8+J8+K8</f>
        <v>0</v>
      </c>
      <c r="M8" s="12">
        <f t="shared" ref="M8:M23" si="2">+E8+F8+I8+L8</f>
        <v>0</v>
      </c>
      <c r="N8" s="12">
        <f t="shared" ref="N8:N23" si="3">+D8-M8</f>
        <v>14000</v>
      </c>
    </row>
    <row r="9" spans="2:18" s="13" customFormat="1" ht="21.75" customHeight="1" x14ac:dyDescent="0.25">
      <c r="B9" s="10">
        <v>2</v>
      </c>
      <c r="C9" s="11" t="s">
        <v>15</v>
      </c>
      <c r="D9" s="12">
        <v>14000</v>
      </c>
      <c r="E9" s="12">
        <v>0</v>
      </c>
      <c r="F9" s="12">
        <v>0</v>
      </c>
      <c r="G9" s="12"/>
      <c r="H9" s="12">
        <f t="shared" si="0"/>
        <v>14000</v>
      </c>
      <c r="I9" s="12" t="str">
        <f>IF(H9&lt;=[1]Datos!$G$7,"0",IF(H9&lt;=[1]Datos!$G$8,(H9-[1]Datos!$F$8)*[1]Datos!$I$6,IF(H9&lt;=[1]Datos!$G$9,[1]Datos!$I$8+(H9-[1]Datos!$F$9)*[1]Datos!$J$6,IF(H9&gt;=[1]Datos!$F$10,([1]Datos!$I$8+[1]Datos!$J$8)+(H9-[1]Datos!$F$10)*[1]Datos!$K$6))))</f>
        <v>0</v>
      </c>
      <c r="K9" s="12"/>
      <c r="L9" s="12">
        <f t="shared" si="1"/>
        <v>0</v>
      </c>
      <c r="M9" s="12">
        <f t="shared" si="2"/>
        <v>0</v>
      </c>
      <c r="N9" s="12">
        <f t="shared" si="3"/>
        <v>14000</v>
      </c>
    </row>
    <row r="10" spans="2:18" s="13" customFormat="1" ht="21.75" customHeight="1" x14ac:dyDescent="0.25">
      <c r="B10" s="10">
        <v>3</v>
      </c>
      <c r="C10" s="11" t="s">
        <v>16</v>
      </c>
      <c r="D10" s="12">
        <v>28000</v>
      </c>
      <c r="E10" s="12">
        <v>0</v>
      </c>
      <c r="F10" s="12">
        <v>0</v>
      </c>
      <c r="G10" s="12"/>
      <c r="H10" s="12">
        <f t="shared" si="0"/>
        <v>28000</v>
      </c>
      <c r="I10" s="12" t="str">
        <f>IF(H10&lt;=[1]Datos!$G$7,"0",IF(H10&lt;=[1]Datos!$G$8,(H10-[1]Datos!$F$8)*[1]Datos!$I$6,IF(H10&lt;=[1]Datos!$G$9,[1]Datos!$I$8+(H10-[1]Datos!$F$9)*[1]Datos!$J$6,IF(H10&gt;=[1]Datos!$F$10,([1]Datos!$I$8+[1]Datos!$J$8)+(H10-[1]Datos!$F$10)*[1]Datos!$K$6))))</f>
        <v>0</v>
      </c>
      <c r="J10" s="12"/>
      <c r="K10" s="12"/>
      <c r="L10" s="12">
        <f t="shared" si="1"/>
        <v>0</v>
      </c>
      <c r="M10" s="12">
        <f t="shared" si="2"/>
        <v>0</v>
      </c>
      <c r="N10" s="12">
        <f t="shared" si="3"/>
        <v>28000</v>
      </c>
    </row>
    <row r="11" spans="2:18" s="13" customFormat="1" ht="21.75" customHeight="1" x14ac:dyDescent="0.25">
      <c r="B11" s="10">
        <v>4</v>
      </c>
      <c r="C11" s="11" t="s">
        <v>15</v>
      </c>
      <c r="D11" s="12">
        <v>28000</v>
      </c>
      <c r="E11" s="12">
        <v>0</v>
      </c>
      <c r="F11" s="12">
        <v>0</v>
      </c>
      <c r="G11" s="12"/>
      <c r="H11" s="12">
        <f t="shared" si="0"/>
        <v>28000</v>
      </c>
      <c r="I11" s="12" t="str">
        <f>IF(H11&lt;=[1]Datos!$G$7,"0",IF(H11&lt;=[1]Datos!$G$8,(H11-[1]Datos!$F$8)*[1]Datos!$I$6,IF(H11&lt;=[1]Datos!$G$9,[1]Datos!$I$8+(H11-[1]Datos!$F$9)*[1]Datos!$J$6,IF(H11&gt;=[1]Datos!$F$10,([1]Datos!$I$8+[1]Datos!$J$8)+(H11-[1]Datos!$F$10)*[1]Datos!$K$6))))</f>
        <v>0</v>
      </c>
      <c r="J11" s="12"/>
      <c r="K11" s="12"/>
      <c r="L11" s="12">
        <f t="shared" si="1"/>
        <v>0</v>
      </c>
      <c r="M11" s="12">
        <f t="shared" si="2"/>
        <v>0</v>
      </c>
      <c r="N11" s="12">
        <f t="shared" si="3"/>
        <v>28000</v>
      </c>
    </row>
    <row r="12" spans="2:18" s="13" customFormat="1" ht="21.75" customHeight="1" x14ac:dyDescent="0.25">
      <c r="B12" s="10">
        <v>5</v>
      </c>
      <c r="C12" s="14" t="s">
        <v>17</v>
      </c>
      <c r="D12" s="12">
        <v>41000</v>
      </c>
      <c r="E12" s="12">
        <v>0</v>
      </c>
      <c r="F12" s="12">
        <v>0</v>
      </c>
      <c r="G12" s="12"/>
      <c r="H12" s="12">
        <f t="shared" si="0"/>
        <v>41000</v>
      </c>
      <c r="I12" s="12">
        <f>IF(H12&lt;=[1]Datos!$G$7,"0",IF(H12&lt;=[1]Datos!$G$8,(H12-[1]Datos!$F$8)*[1]Datos!$I$6,IF(H12&lt;=[1]Datos!$G$9,[1]Datos!$I$8+(H12-[1]Datos!$F$9)*[1]Datos!$J$6,IF(H12&gt;=[1]Datos!$F$10,([1]Datos!$I$8+[1]Datos!$J$8)+(H12-[1]Datos!$F$10)*[1]Datos!$K$6))))</f>
        <v>947.24849999999969</v>
      </c>
      <c r="J12" s="12"/>
      <c r="K12" s="12"/>
      <c r="L12" s="12">
        <f>+G12+J12+K12</f>
        <v>0</v>
      </c>
      <c r="M12" s="12">
        <f t="shared" si="2"/>
        <v>947.24849999999969</v>
      </c>
      <c r="N12" s="12">
        <f t="shared" si="3"/>
        <v>40052.751499999998</v>
      </c>
    </row>
    <row r="13" spans="2:18" s="13" customFormat="1" ht="21.75" customHeight="1" x14ac:dyDescent="0.25">
      <c r="B13" s="10">
        <v>6</v>
      </c>
      <c r="C13" s="15" t="s">
        <v>18</v>
      </c>
      <c r="D13" s="16">
        <v>90000</v>
      </c>
      <c r="E13" s="16">
        <v>0</v>
      </c>
      <c r="F13" s="16">
        <v>0</v>
      </c>
      <c r="G13" s="16"/>
      <c r="H13" s="16">
        <f t="shared" si="0"/>
        <v>90000</v>
      </c>
      <c r="I13" s="16">
        <f>IF(H13&lt;=[1]Datos!$G$7,"0",IF(H13&lt;=[1]Datos!$G$8,(H13-[1]Datos!$F$8)*[1]Datos!$I$6,IF(H13&lt;=[1]Datos!$G$9,[1]Datos!$I$8+(H13-[1]Datos!$F$9)*[1]Datos!$J$6,IF(H13&gt;=[1]Datos!$F$10,([1]Datos!$I$8+[1]Datos!$J$8)+(H13-[1]Datos!$F$10)*[1]Datos!$K$6))))</f>
        <v>11082.860666666667</v>
      </c>
      <c r="J13" s="16"/>
      <c r="K13" s="16"/>
      <c r="L13" s="16">
        <f t="shared" si="1"/>
        <v>0</v>
      </c>
      <c r="M13" s="16">
        <f t="shared" si="2"/>
        <v>11082.860666666667</v>
      </c>
      <c r="N13" s="16">
        <f t="shared" si="3"/>
        <v>78917.139333333325</v>
      </c>
    </row>
    <row r="14" spans="2:18" s="13" customFormat="1" ht="21.75" customHeight="1" x14ac:dyDescent="0.25">
      <c r="B14" s="10">
        <v>7</v>
      </c>
      <c r="C14" s="11" t="s">
        <v>15</v>
      </c>
      <c r="D14" s="12">
        <v>30000</v>
      </c>
      <c r="E14" s="12">
        <v>0</v>
      </c>
      <c r="F14" s="12">
        <v>0</v>
      </c>
      <c r="G14" s="12"/>
      <c r="H14" s="12">
        <f t="shared" si="0"/>
        <v>30000</v>
      </c>
      <c r="I14" s="12" t="str">
        <f>IF(H14&lt;=[1]Datos!$G$7,"0",IF(H14&lt;=[1]Datos!$G$8,(H14-[1]Datos!$F$8)*[1]Datos!$I$6,IF(H14&lt;=[1]Datos!$G$9,[1]Datos!$I$8+(H14-[1]Datos!$F$9)*[1]Datos!$J$6,IF(H14&gt;=[1]Datos!$F$10,([1]Datos!$I$8+[1]Datos!$J$8)+(H14-[1]Datos!$F$10)*[1]Datos!$K$6))))</f>
        <v>0</v>
      </c>
      <c r="J14" s="12"/>
      <c r="K14" s="12"/>
      <c r="L14" s="12">
        <f t="shared" si="1"/>
        <v>0</v>
      </c>
      <c r="M14" s="12">
        <f t="shared" si="2"/>
        <v>0</v>
      </c>
      <c r="N14" s="12">
        <f t="shared" si="3"/>
        <v>30000</v>
      </c>
    </row>
    <row r="15" spans="2:18" s="13" customFormat="1" ht="21.75" customHeight="1" x14ac:dyDescent="0.25">
      <c r="B15" s="10">
        <v>8</v>
      </c>
      <c r="C15" s="11" t="s">
        <v>15</v>
      </c>
      <c r="D15" s="12">
        <v>12000</v>
      </c>
      <c r="E15" s="12">
        <v>0</v>
      </c>
      <c r="F15" s="12">
        <v>0</v>
      </c>
      <c r="G15" s="12"/>
      <c r="H15" s="12">
        <f t="shared" si="0"/>
        <v>12000</v>
      </c>
      <c r="I15" s="12" t="str">
        <f>IF(H15&lt;=[1]Datos!$G$7,"0",IF(H15&lt;=[1]Datos!$G$8,(H15-[1]Datos!$F$8)*[1]Datos!$I$6,IF(H15&lt;=[1]Datos!$G$9,[1]Datos!$I$8+(H15-[1]Datos!$F$9)*[1]Datos!$J$6,IF(H15&gt;=[1]Datos!$F$10,([1]Datos!$I$8+[1]Datos!$J$8)+(H15-[1]Datos!$F$10)*[1]Datos!$K$6))))</f>
        <v>0</v>
      </c>
      <c r="J15" s="12"/>
      <c r="K15" s="12"/>
      <c r="L15" s="12">
        <f t="shared" si="1"/>
        <v>0</v>
      </c>
      <c r="M15" s="12">
        <f t="shared" si="2"/>
        <v>0</v>
      </c>
      <c r="N15" s="12">
        <f t="shared" si="3"/>
        <v>12000</v>
      </c>
    </row>
    <row r="16" spans="2:18" s="13" customFormat="1" ht="21.75" customHeight="1" x14ac:dyDescent="0.25">
      <c r="B16" s="10">
        <v>9</v>
      </c>
      <c r="C16" s="11" t="s">
        <v>15</v>
      </c>
      <c r="D16" s="12">
        <v>12000</v>
      </c>
      <c r="E16" s="12">
        <v>0</v>
      </c>
      <c r="F16" s="12">
        <v>0</v>
      </c>
      <c r="G16" s="12"/>
      <c r="H16" s="12">
        <f t="shared" si="0"/>
        <v>12000</v>
      </c>
      <c r="I16" s="12" t="str">
        <f>IF(H16&lt;=[1]Datos!$G$7,"0",IF(H16&lt;=[1]Datos!$G$8,(H16-[1]Datos!$F$8)*[1]Datos!$I$6,IF(H16&lt;=[1]Datos!$G$9,[1]Datos!$I$8+(H16-[1]Datos!$F$9)*[1]Datos!$J$6,IF(H16&gt;=[1]Datos!$F$10,([1]Datos!$I$8+[1]Datos!$J$8)+(H16-[1]Datos!$F$10)*[1]Datos!$K$6))))</f>
        <v>0</v>
      </c>
      <c r="J16" s="12"/>
      <c r="K16" s="12"/>
      <c r="L16" s="12">
        <f t="shared" si="1"/>
        <v>0</v>
      </c>
      <c r="M16" s="12">
        <f t="shared" si="2"/>
        <v>0</v>
      </c>
      <c r="N16" s="12">
        <f t="shared" si="3"/>
        <v>12000</v>
      </c>
    </row>
    <row r="17" spans="2:15" s="13" customFormat="1" ht="21.75" customHeight="1" x14ac:dyDescent="0.25">
      <c r="B17" s="10">
        <v>10</v>
      </c>
      <c r="C17" s="11" t="s">
        <v>15</v>
      </c>
      <c r="D17" s="12">
        <v>12000</v>
      </c>
      <c r="E17" s="12">
        <v>0</v>
      </c>
      <c r="F17" s="12">
        <v>0</v>
      </c>
      <c r="G17" s="12"/>
      <c r="H17" s="12">
        <f t="shared" si="0"/>
        <v>12000</v>
      </c>
      <c r="I17" s="12" t="str">
        <f>IF(H17&lt;=[1]Datos!$G$7,"0",IF(H17&lt;=[1]Datos!$G$8,(H17-[1]Datos!$F$8)*[1]Datos!$I$6,IF(H17&lt;=[1]Datos!$G$9,[1]Datos!$I$8+(H17-[1]Datos!$F$9)*[1]Datos!$J$6,IF(H17&gt;=[1]Datos!$F$10,([1]Datos!$I$8+[1]Datos!$J$8)+(H17-[1]Datos!$F$10)*[1]Datos!$K$6))))</f>
        <v>0</v>
      </c>
      <c r="J17" s="12"/>
      <c r="K17" s="12"/>
      <c r="L17" s="12">
        <f t="shared" si="1"/>
        <v>0</v>
      </c>
      <c r="M17" s="12">
        <f t="shared" si="2"/>
        <v>0</v>
      </c>
      <c r="N17" s="12">
        <f t="shared" si="3"/>
        <v>12000</v>
      </c>
    </row>
    <row r="18" spans="2:15" s="13" customFormat="1" ht="21.75" customHeight="1" x14ac:dyDescent="0.25">
      <c r="B18" s="10">
        <v>11</v>
      </c>
      <c r="C18" s="11" t="s">
        <v>15</v>
      </c>
      <c r="D18" s="12">
        <v>12000</v>
      </c>
      <c r="E18" s="12">
        <v>0</v>
      </c>
      <c r="F18" s="12">
        <v>0</v>
      </c>
      <c r="G18" s="12"/>
      <c r="H18" s="12">
        <f t="shared" si="0"/>
        <v>12000</v>
      </c>
      <c r="I18" s="12" t="str">
        <f>IF(H18&lt;=[1]Datos!$G$7,"0",IF(H18&lt;=[1]Datos!$G$8,(H18-[1]Datos!$F$8)*[1]Datos!$I$6,IF(H18&lt;=[1]Datos!$G$9,[1]Datos!$I$8+(H18-[1]Datos!$F$9)*[1]Datos!$J$6,IF(H18&gt;=[1]Datos!$F$10,([1]Datos!$I$8+[1]Datos!$J$8)+(H18-[1]Datos!$F$10)*[1]Datos!$K$6))))</f>
        <v>0</v>
      </c>
      <c r="J18" s="12"/>
      <c r="K18" s="12"/>
      <c r="L18" s="12">
        <f t="shared" si="1"/>
        <v>0</v>
      </c>
      <c r="M18" s="12">
        <f t="shared" si="2"/>
        <v>0</v>
      </c>
      <c r="N18" s="12">
        <f t="shared" si="3"/>
        <v>12000</v>
      </c>
    </row>
    <row r="19" spans="2:15" s="13" customFormat="1" ht="21.75" customHeight="1" x14ac:dyDescent="0.25">
      <c r="B19" s="10">
        <v>12</v>
      </c>
      <c r="C19" s="11" t="s">
        <v>15</v>
      </c>
      <c r="D19" s="12">
        <v>12000</v>
      </c>
      <c r="E19" s="12">
        <v>0</v>
      </c>
      <c r="F19" s="12">
        <v>0</v>
      </c>
      <c r="G19" s="12"/>
      <c r="H19" s="12">
        <f t="shared" si="0"/>
        <v>12000</v>
      </c>
      <c r="I19" s="12" t="str">
        <f>IF(H19&lt;=[1]Datos!$G$7,"0",IF(H19&lt;=[1]Datos!$G$8,(H19-[1]Datos!$F$8)*[1]Datos!$I$6,IF(H19&lt;=[1]Datos!$G$9,[1]Datos!$I$8+(H19-[1]Datos!$F$9)*[1]Datos!$J$6,IF(H19&gt;=[1]Datos!$F$10,([1]Datos!$I$8+[1]Datos!$J$8)+(H19-[1]Datos!$F$10)*[1]Datos!$K$6))))</f>
        <v>0</v>
      </c>
      <c r="J19" s="12"/>
      <c r="K19" s="12"/>
      <c r="L19" s="12">
        <f t="shared" si="1"/>
        <v>0</v>
      </c>
      <c r="M19" s="12">
        <f t="shared" si="2"/>
        <v>0</v>
      </c>
      <c r="N19" s="12">
        <f t="shared" si="3"/>
        <v>12000</v>
      </c>
    </row>
    <row r="20" spans="2:15" s="13" customFormat="1" ht="21.75" customHeight="1" x14ac:dyDescent="0.25">
      <c r="B20" s="10">
        <v>13</v>
      </c>
      <c r="C20" s="11" t="s">
        <v>15</v>
      </c>
      <c r="D20" s="12">
        <v>14000</v>
      </c>
      <c r="E20" s="12">
        <v>0</v>
      </c>
      <c r="F20" s="12">
        <v>0</v>
      </c>
      <c r="G20" s="12"/>
      <c r="H20" s="12">
        <f t="shared" si="0"/>
        <v>14000</v>
      </c>
      <c r="I20" s="12" t="str">
        <f>IF(H20&lt;=[1]Datos!$G$7,"0",IF(H20&lt;=[1]Datos!$G$8,(H20-[1]Datos!$F$8)*[1]Datos!$I$6,IF(H20&lt;=[1]Datos!$G$9,[1]Datos!$I$8+(H20-[1]Datos!$F$9)*[1]Datos!$J$6,IF(H20&gt;=[1]Datos!$F$10,([1]Datos!$I$8+[1]Datos!$J$8)+(H20-[1]Datos!$F$10)*[1]Datos!$K$6))))</f>
        <v>0</v>
      </c>
      <c r="J20" s="12"/>
      <c r="K20" s="12"/>
      <c r="L20" s="12">
        <f t="shared" si="1"/>
        <v>0</v>
      </c>
      <c r="M20" s="12">
        <f t="shared" si="2"/>
        <v>0</v>
      </c>
      <c r="N20" s="12">
        <f t="shared" si="3"/>
        <v>14000</v>
      </c>
    </row>
    <row r="21" spans="2:15" s="13" customFormat="1" ht="21.75" customHeight="1" x14ac:dyDescent="0.25">
      <c r="B21" s="10">
        <v>14</v>
      </c>
      <c r="C21" s="11" t="s">
        <v>15</v>
      </c>
      <c r="D21" s="12">
        <v>14000</v>
      </c>
      <c r="E21" s="12">
        <v>0</v>
      </c>
      <c r="F21" s="12">
        <v>0</v>
      </c>
      <c r="G21" s="12"/>
      <c r="H21" s="12">
        <f t="shared" si="0"/>
        <v>14000</v>
      </c>
      <c r="I21" s="12" t="str">
        <f>IF(H21&lt;=[1]Datos!$G$7,"0",IF(H21&lt;=[1]Datos!$G$8,(H21-[1]Datos!$F$8)*[1]Datos!$I$6,IF(H21&lt;=[1]Datos!$G$9,[1]Datos!$I$8+(H21-[1]Datos!$F$9)*[1]Datos!$J$6,IF(H21&gt;=[1]Datos!$F$10,([1]Datos!$I$8+[1]Datos!$J$8)+(H21-[1]Datos!$F$10)*[1]Datos!$K$6))))</f>
        <v>0</v>
      </c>
      <c r="J21" s="12"/>
      <c r="K21" s="12"/>
      <c r="L21" s="12">
        <f t="shared" si="1"/>
        <v>0</v>
      </c>
      <c r="M21" s="12">
        <f t="shared" si="2"/>
        <v>0</v>
      </c>
      <c r="N21" s="12">
        <f t="shared" si="3"/>
        <v>14000</v>
      </c>
    </row>
    <row r="22" spans="2:15" s="13" customFormat="1" ht="21.75" customHeight="1" x14ac:dyDescent="0.25">
      <c r="B22" s="10">
        <v>15</v>
      </c>
      <c r="C22" s="11" t="s">
        <v>15</v>
      </c>
      <c r="D22" s="12">
        <v>14000</v>
      </c>
      <c r="E22" s="12">
        <v>0</v>
      </c>
      <c r="F22" s="12">
        <v>0</v>
      </c>
      <c r="G22" s="12"/>
      <c r="H22" s="12">
        <f t="shared" si="0"/>
        <v>14000</v>
      </c>
      <c r="I22" s="12" t="str">
        <f>IF(H22&lt;=[1]Datos!$G$7,"0",IF(H22&lt;=[1]Datos!$G$8,(H22-[1]Datos!$F$8)*[1]Datos!$I$6,IF(H22&lt;=[1]Datos!$G$9,[1]Datos!$I$8+(H22-[1]Datos!$F$9)*[1]Datos!$J$6,IF(H22&gt;=[1]Datos!$F$10,([1]Datos!$I$8+[1]Datos!$J$8)+(H22-[1]Datos!$F$10)*[1]Datos!$K$6))))</f>
        <v>0</v>
      </c>
      <c r="J22" s="12"/>
      <c r="K22" s="12"/>
      <c r="L22" s="12">
        <f t="shared" si="1"/>
        <v>0</v>
      </c>
      <c r="M22" s="12">
        <f t="shared" si="2"/>
        <v>0</v>
      </c>
      <c r="N22" s="12">
        <f t="shared" si="3"/>
        <v>14000</v>
      </c>
    </row>
    <row r="23" spans="2:15" s="13" customFormat="1" ht="16.5" thickBot="1" x14ac:dyDescent="0.3">
      <c r="B23" s="10">
        <v>16</v>
      </c>
      <c r="C23" s="11" t="s">
        <v>15</v>
      </c>
      <c r="D23" s="12">
        <v>14000</v>
      </c>
      <c r="E23" s="12">
        <v>0</v>
      </c>
      <c r="F23" s="12">
        <v>0</v>
      </c>
      <c r="G23" s="12"/>
      <c r="H23" s="12">
        <f t="shared" si="0"/>
        <v>14000</v>
      </c>
      <c r="I23" s="12" t="str">
        <f>IF(H23&lt;=[1]Datos!$G$7,"0",IF(H23&lt;=[1]Datos!$G$8,(H23-[1]Datos!$F$8)*[1]Datos!$I$6,IF(H23&lt;=[1]Datos!$G$9,[1]Datos!$I$8+(H23-[1]Datos!$F$9)*[1]Datos!$J$6,IF(H23&gt;=[1]Datos!$F$10,([1]Datos!$I$8+[1]Datos!$J$8)+(H23-[1]Datos!$F$10)*[1]Datos!$K$6))))</f>
        <v>0</v>
      </c>
      <c r="J23" s="12"/>
      <c r="K23" s="12"/>
      <c r="L23" s="12">
        <f t="shared" si="1"/>
        <v>0</v>
      </c>
      <c r="M23" s="12">
        <f t="shared" si="2"/>
        <v>0</v>
      </c>
      <c r="N23" s="12">
        <f t="shared" si="3"/>
        <v>14000</v>
      </c>
    </row>
    <row r="24" spans="2:15" s="13" customFormat="1" ht="16.5" thickBot="1" x14ac:dyDescent="0.3">
      <c r="B24" s="17" t="s">
        <v>19</v>
      </c>
      <c r="C24" s="18"/>
      <c r="D24" s="19">
        <f>SUM(D8:D23)</f>
        <v>361000</v>
      </c>
      <c r="E24" s="19">
        <f>SUM(E13:E23)</f>
        <v>0</v>
      </c>
      <c r="F24" s="19">
        <f>SUM(F13:F23)</f>
        <v>0</v>
      </c>
      <c r="G24" s="19">
        <f>SUM(G13:G23)</f>
        <v>0</v>
      </c>
      <c r="H24" s="19">
        <f t="shared" ref="H24:N24" si="4">SUM(H8:H23)</f>
        <v>361000</v>
      </c>
      <c r="I24" s="19">
        <f t="shared" si="4"/>
        <v>12030.109166666667</v>
      </c>
      <c r="J24" s="19">
        <f t="shared" si="4"/>
        <v>0</v>
      </c>
      <c r="K24" s="19">
        <f t="shared" si="4"/>
        <v>0</v>
      </c>
      <c r="L24" s="19">
        <f t="shared" si="4"/>
        <v>0</v>
      </c>
      <c r="M24" s="19">
        <f t="shared" si="4"/>
        <v>12030.109166666667</v>
      </c>
      <c r="N24" s="20">
        <f t="shared" si="4"/>
        <v>348969.89083333331</v>
      </c>
      <c r="O24" s="21"/>
    </row>
    <row r="25" spans="2:15" s="25" customFormat="1" x14ac:dyDescent="0.25">
      <c r="B25" s="22"/>
      <c r="C25" s="22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4"/>
    </row>
    <row r="28" spans="2:15" x14ac:dyDescent="0.25">
      <c r="C28" s="26"/>
      <c r="F28" s="26"/>
      <c r="J28" s="26"/>
      <c r="K28" s="26"/>
    </row>
    <row r="29" spans="2:15" x14ac:dyDescent="0.25">
      <c r="D29" s="27"/>
    </row>
    <row r="30" spans="2:15" x14ac:dyDescent="0.25">
      <c r="C30" s="28"/>
      <c r="D30" s="27"/>
      <c r="E30" s="27"/>
    </row>
  </sheetData>
  <mergeCells count="3">
    <mergeCell ref="B4:N4"/>
    <mergeCell ref="B5:N5"/>
    <mergeCell ref="B24:C2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Rafael Castillo Tejada</dc:creator>
  <cp:lastModifiedBy>Claudio Rafael Castillo Tejada</cp:lastModifiedBy>
  <dcterms:created xsi:type="dcterms:W3CDTF">2021-10-08T20:37:36Z</dcterms:created>
  <dcterms:modified xsi:type="dcterms:W3CDTF">2021-10-08T20:38:29Z</dcterms:modified>
</cp:coreProperties>
</file>