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JUNIO\"/>
    </mc:Choice>
  </mc:AlternateContent>
  <xr:revisionPtr revIDLastSave="0" documentId="13_ncr:1_{29153192-04F0-42EA-B15E-CA12DB7DD2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ridad" sheetId="2" r:id="rId1"/>
  </sheets>
  <externalReferences>
    <externalReference r:id="rId2"/>
  </externalReferences>
  <definedNames>
    <definedName name="_xlnm.Print_Area" localSheetId="0">Seguridad!$A$1:$N$36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4" i="2" l="1"/>
  <c r="D27" i="2" l="1"/>
  <c r="N25" i="2"/>
  <c r="L9" i="2"/>
  <c r="H9" i="2"/>
  <c r="I9" i="2" s="1"/>
  <c r="L8" i="2"/>
  <c r="H8" i="2"/>
  <c r="I8" i="2" s="1"/>
  <c r="M9" i="2" l="1"/>
  <c r="N9" i="2" s="1"/>
  <c r="M8" i="2"/>
  <c r="N8" i="2" s="1"/>
  <c r="H10" i="2"/>
  <c r="I10" i="2" s="1"/>
  <c r="L10" i="2"/>
  <c r="H11" i="2"/>
  <c r="I11" i="2" s="1"/>
  <c r="L11" i="2"/>
  <c r="H12" i="2"/>
  <c r="I12" i="2" s="1"/>
  <c r="L12" i="2"/>
  <c r="H13" i="2"/>
  <c r="I13" i="2" s="1"/>
  <c r="L13" i="2"/>
  <c r="H14" i="2"/>
  <c r="I14" i="2" s="1"/>
  <c r="L14" i="2"/>
  <c r="H15" i="2"/>
  <c r="I15" i="2" s="1"/>
  <c r="L15" i="2"/>
  <c r="H16" i="2"/>
  <c r="I16" i="2" s="1"/>
  <c r="L16" i="2"/>
  <c r="H17" i="2"/>
  <c r="I17" i="2" s="1"/>
  <c r="L17" i="2"/>
  <c r="H18" i="2"/>
  <c r="I18" i="2" s="1"/>
  <c r="L18" i="2"/>
  <c r="H19" i="2"/>
  <c r="I19" i="2" s="1"/>
  <c r="L19" i="2"/>
  <c r="H20" i="2"/>
  <c r="I20" i="2" s="1"/>
  <c r="L20" i="2"/>
  <c r="H21" i="2"/>
  <c r="I21" i="2" s="1"/>
  <c r="L21" i="2"/>
  <c r="H22" i="2"/>
  <c r="I22" i="2" s="1"/>
  <c r="L22" i="2"/>
  <c r="H23" i="2"/>
  <c r="I23" i="2" s="1"/>
  <c r="L23" i="2"/>
  <c r="H26" i="2"/>
  <c r="I26" i="2" s="1"/>
  <c r="L26" i="2"/>
  <c r="E27" i="2"/>
  <c r="F27" i="2"/>
  <c r="G27" i="2"/>
  <c r="J27" i="2"/>
  <c r="K27" i="2"/>
  <c r="I27" i="2" l="1"/>
  <c r="H27" i="2"/>
  <c r="M19" i="2"/>
  <c r="N19" i="2" s="1"/>
  <c r="M22" i="2"/>
  <c r="N22" i="2" s="1"/>
  <c r="M17" i="2"/>
  <c r="N17" i="2" s="1"/>
  <c r="M20" i="2"/>
  <c r="N20" i="2" s="1"/>
  <c r="M23" i="2"/>
  <c r="N23" i="2" s="1"/>
  <c r="M16" i="2"/>
  <c r="N16" i="2" s="1"/>
  <c r="M14" i="2"/>
  <c r="N14" i="2" s="1"/>
  <c r="M13" i="2"/>
  <c r="N13" i="2" s="1"/>
  <c r="M11" i="2"/>
  <c r="N11" i="2" s="1"/>
  <c r="M26" i="2"/>
  <c r="N26" i="2" s="1"/>
  <c r="M21" i="2"/>
  <c r="N21" i="2" s="1"/>
  <c r="M18" i="2"/>
  <c r="N18" i="2" s="1"/>
  <c r="M15" i="2"/>
  <c r="N15" i="2" s="1"/>
  <c r="M12" i="2"/>
  <c r="N12" i="2" s="1"/>
  <c r="L27" i="2"/>
  <c r="M10" i="2"/>
  <c r="M27" i="2" l="1"/>
  <c r="N10" i="2"/>
  <c r="N27" i="2" s="1"/>
</calcChain>
</file>

<file path=xl/sharedStrings.xml><?xml version="1.0" encoding="utf-8"?>
<sst xmlns="http://schemas.openxmlformats.org/spreadsheetml/2006/main" count="64" uniqueCount="31">
  <si>
    <t>Total General RD$</t>
  </si>
  <si>
    <t xml:space="preserve">Vigilante </t>
  </si>
  <si>
    <t xml:space="preserve">Enc. de Seguridad Física </t>
  </si>
  <si>
    <t>Téc. de Analisis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</si>
  <si>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</si>
  <si>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</si>
  <si>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</si>
  <si>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</si>
  <si>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</si>
  <si>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</si>
  <si>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</si>
  <si>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</si>
  <si>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</si>
  <si>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</si>
  <si>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</si>
  <si>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</si>
  <si>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</si>
  <si>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Unidad de Análisis Financiero</t>
  </si>
  <si>
    <t>Sexo</t>
  </si>
  <si>
    <t>F</t>
  </si>
  <si>
    <t>M</t>
  </si>
  <si>
    <t xml:space="preserve">Enc. División de Contabilidad </t>
  </si>
  <si>
    <t>Analista de Presupuesto</t>
  </si>
  <si>
    <t xml:space="preserve">Enc. Dpto. Administrativo  y Financiero </t>
  </si>
  <si>
    <t>Nómina Personal Seguridad Junio 2022</t>
  </si>
  <si>
    <t xml:space="preserve"> Preparado Por:</t>
  </si>
  <si>
    <t>Merary Lantigua</t>
  </si>
  <si>
    <t>Carlos Castellanos</t>
  </si>
  <si>
    <t>Revisado por:</t>
  </si>
  <si>
    <t xml:space="preserve">Aprobado Por:  </t>
  </si>
  <si>
    <t xml:space="preserve">Giancarlo Ricardo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</si>
</sst>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43" fontId="3" fillId="0" borderId="2" xfId="1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3" fontId="2" fillId="0" borderId="7" xfId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/>
    </xf>
    <xf numFmtId="17" fontId="3" fillId="0" borderId="9" xfId="0" applyNumberFormat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0</xdr:row>
      <xdr:rowOff>38100</xdr:rowOff>
    </xdr:from>
    <xdr:ext cx="1771649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6571F69C-E03D-4E41-BFEF-EF2E59297CE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38100"/>
          <a:ext cx="1771649" cy="6477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R34"/>
  <sheetViews>
    <sheetView showGridLines="0" tabSelected="1" zoomScaleNormal="100" workbookViewId="0">
      <selection activeCell="A5" sqref="A5:N5"/>
    </sheetView>
  </sheetViews>
  <sheetFormatPr baseColWidth="10" defaultColWidth="11.42578125" defaultRowHeight="15.75" x14ac:dyDescent="0.25"/>
  <cols>
    <col min="1" max="1" width="6.85546875" style="2" customWidth="1"/>
    <col min="2" max="2" width="24.42578125" style="1" customWidth="1"/>
    <col min="3" max="3" width="12.5703125" style="1" customWidth="1"/>
    <col min="4" max="4" width="18.85546875" style="1" customWidth="1"/>
    <col min="5" max="5" width="16.28515625" style="1" customWidth="1"/>
    <col min="6" max="6" width="17" style="1" bestFit="1" customWidth="1"/>
    <col min="7" max="7" width="17.7109375" style="1" hidden="1" customWidth="1"/>
    <col min="8" max="8" width="22.42578125" style="1" customWidth="1"/>
    <col min="9" max="9" width="16.7109375" style="1" customWidth="1"/>
    <col min="10" max="10" width="18" style="1" customWidth="1"/>
    <col min="11" max="11" width="14" style="1" customWidth="1"/>
    <col min="12" max="13" width="16.7109375" style="1" customWidth="1"/>
    <col min="14" max="14" width="19.5703125" style="1" customWidth="1"/>
    <col min="15" max="15" width="10.28515625" style="1" customWidth="1"/>
    <col min="16" max="16" width="54" style="1" customWidth="1"/>
    <col min="17" max="17" width="57.5703125" style="1" bestFit="1" customWidth="1"/>
    <col min="18" max="18" width="13.140625" style="1" bestFit="1" customWidth="1"/>
    <col min="19" max="19" width="11.42578125" style="1"/>
    <col min="20" max="20" width="23.140625" style="1" bestFit="1" customWidth="1"/>
    <col min="21" max="16384" width="11.42578125" style="1"/>
  </cols>
  <sheetData>
    <row r="4" spans="1:18" ht="18.75" x14ac:dyDescent="0.2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4"/>
      <c r="P4" s="4"/>
      <c r="Q4" s="4"/>
    </row>
    <row r="5" spans="1:18" ht="18.75" x14ac:dyDescent="0.25">
      <c r="A5" s="26" t="s">
        <v>24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4"/>
      <c r="P5" s="4"/>
      <c r="Q5" s="4"/>
      <c r="R5" s="4"/>
    </row>
    <row r="6" spans="1:18" ht="9" customHeight="1" x14ac:dyDescent="0.25">
      <c r="B6" s="20"/>
      <c r="C6" s="20"/>
      <c r="D6" s="21"/>
      <c r="E6" s="20"/>
      <c r="F6" s="20"/>
      <c r="G6" s="20"/>
      <c r="H6" s="20"/>
      <c r="I6" s="21"/>
      <c r="J6" s="21"/>
      <c r="K6" s="22"/>
      <c r="L6" s="22"/>
      <c r="M6" s="21"/>
      <c r="N6" s="21"/>
      <c r="O6" s="20"/>
      <c r="P6" s="20"/>
      <c r="Q6" s="20"/>
      <c r="R6" s="20"/>
    </row>
    <row r="7" spans="1:18" s="18" customFormat="1" ht="47.25" x14ac:dyDescent="0.25">
      <c r="A7" s="19" t="s">
        <v>16</v>
      </c>
      <c r="B7" s="19" t="s">
        <v>15</v>
      </c>
      <c r="C7" s="19" t="s">
        <v>18</v>
      </c>
      <c r="D7" s="19" t="s">
        <v>14</v>
      </c>
      <c r="E7" s="19" t="s">
        <v>13</v>
      </c>
      <c r="F7" s="19" t="s">
        <v>12</v>
      </c>
      <c r="G7" s="19" t="s">
        <v>11</v>
      </c>
      <c r="H7" s="19" t="s">
        <v>10</v>
      </c>
      <c r="I7" s="19" t="s">
        <v>9</v>
      </c>
      <c r="J7" s="19" t="s">
        <v>8</v>
      </c>
      <c r="K7" s="19" t="s">
        <v>7</v>
      </c>
      <c r="L7" s="19" t="s">
        <v>6</v>
      </c>
      <c r="M7" s="19" t="s">
        <v>5</v>
      </c>
      <c r="N7" s="19" t="s">
        <v>4</v>
      </c>
    </row>
    <row r="8" spans="1:18" s="25" customFormat="1" x14ac:dyDescent="0.25">
      <c r="A8" s="14">
        <v>1</v>
      </c>
      <c r="B8" s="16" t="s">
        <v>2</v>
      </c>
      <c r="C8" s="24" t="s">
        <v>20</v>
      </c>
      <c r="D8" s="15">
        <v>110000</v>
      </c>
      <c r="E8" s="15">
        <v>0</v>
      </c>
      <c r="F8" s="15">
        <v>0</v>
      </c>
      <c r="G8" s="15"/>
      <c r="H8" s="15">
        <f t="shared" ref="H8:H9" si="0">+D8-(E8+F8+G8)</f>
        <v>110000</v>
      </c>
      <c r="I8" s="15">
        <f>IF(H8&lt;=[1]Datos!$G$7,"0",IF(H8&lt;=[1]Datos!$G$8,(H8-[1]Datos!$F$8)*[1]Datos!$I$6,IF(H8&lt;=[1]Datos!$G$9,[1]Datos!$I$8+(H8-[1]Datos!$F$9)*[1]Datos!$J$6,IF(H8&gt;=[1]Datos!$F$10,([1]Datos!$I$8+[1]Datos!$J$8)+(H8-[1]Datos!$F$10)*[1]Datos!$K$6))))</f>
        <v>16082.860666666667</v>
      </c>
      <c r="J8" s="15"/>
      <c r="K8" s="15"/>
      <c r="L8" s="15">
        <f t="shared" ref="L8:L9" si="1">+G8+J8+K8</f>
        <v>0</v>
      </c>
      <c r="M8" s="15">
        <f t="shared" ref="M8:M9" si="2">+E8+F8+I8+L8</f>
        <v>16082.860666666667</v>
      </c>
      <c r="N8" s="15">
        <f>+D8-M8</f>
        <v>93917.139333333325</v>
      </c>
    </row>
    <row r="9" spans="1:18" s="25" customFormat="1" x14ac:dyDescent="0.25">
      <c r="A9" s="14">
        <v>2</v>
      </c>
      <c r="B9" s="17" t="s">
        <v>3</v>
      </c>
      <c r="C9" s="24" t="s">
        <v>20</v>
      </c>
      <c r="D9" s="12">
        <v>41000</v>
      </c>
      <c r="E9" s="12">
        <v>0</v>
      </c>
      <c r="F9" s="12">
        <v>0</v>
      </c>
      <c r="G9" s="12"/>
      <c r="H9" s="12">
        <f t="shared" si="0"/>
        <v>41000</v>
      </c>
      <c r="I9" s="12">
        <f>IF(H9&lt;=[1]Datos!$G$7,"0",IF(H9&lt;=[1]Datos!$G$8,(H9-[1]Datos!$F$8)*[1]Datos!$I$6,IF(H9&lt;=[1]Datos!$G$9,[1]Datos!$I$8+(H9-[1]Datos!$F$9)*[1]Datos!$J$6,IF(H9&gt;=[1]Datos!$F$10,([1]Datos!$I$8+[1]Datos!$J$8)+(H9-[1]Datos!$F$10)*[1]Datos!$K$6))))</f>
        <v>947.24849999999969</v>
      </c>
      <c r="J9" s="12"/>
      <c r="K9" s="12"/>
      <c r="L9" s="12">
        <f t="shared" si="1"/>
        <v>0</v>
      </c>
      <c r="M9" s="12">
        <f t="shared" si="2"/>
        <v>947.24849999999969</v>
      </c>
      <c r="N9" s="12">
        <f>+D9-M9</f>
        <v>40052.751499999998</v>
      </c>
    </row>
    <row r="10" spans="1:18" s="6" customFormat="1" ht="21.75" customHeight="1" x14ac:dyDescent="0.25">
      <c r="A10" s="14">
        <v>3</v>
      </c>
      <c r="B10" s="13" t="s">
        <v>1</v>
      </c>
      <c r="C10" s="24" t="s">
        <v>20</v>
      </c>
      <c r="D10" s="12">
        <v>20000</v>
      </c>
      <c r="E10" s="12">
        <v>0</v>
      </c>
      <c r="F10" s="12">
        <v>0</v>
      </c>
      <c r="G10" s="12"/>
      <c r="H10" s="12">
        <f t="shared" ref="H10:H26" si="3">+D10-(E10+F10+G10)</f>
        <v>20000</v>
      </c>
      <c r="I10" s="12" t="str">
        <f>IF(H10&lt;=[1]Datos!$G$7,"0",IF(H10&lt;=[1]Datos!$G$8,(H10-[1]Datos!$F$8)*[1]Datos!$I$6,IF(H10&lt;=[1]Datos!$G$9,[1]Datos!$I$8+(H10-[1]Datos!$F$9)*[1]Datos!$J$6,IF(H10&gt;=[1]Datos!$F$10,([1]Datos!$I$8+[1]Datos!$J$8)+(H10-[1]Datos!$F$10)*[1]Datos!$K$6))))</f>
        <v>0</v>
      </c>
      <c r="J10" s="12"/>
      <c r="K10" s="12"/>
      <c r="L10" s="12">
        <f t="shared" ref="L10:L26" si="4">+G10+J10+K10</f>
        <v>0</v>
      </c>
      <c r="M10" s="12">
        <f t="shared" ref="M10:M26" si="5">+E10+F10+I10+L10</f>
        <v>0</v>
      </c>
      <c r="N10" s="12">
        <f t="shared" ref="N10:N26" si="6">+D10-M10</f>
        <v>20000</v>
      </c>
    </row>
    <row r="11" spans="1:18" s="6" customFormat="1" ht="21.75" customHeight="1" x14ac:dyDescent="0.25">
      <c r="A11" s="14">
        <v>4</v>
      </c>
      <c r="B11" s="13" t="s">
        <v>1</v>
      </c>
      <c r="C11" s="24" t="s">
        <v>20</v>
      </c>
      <c r="D11" s="12">
        <v>20000</v>
      </c>
      <c r="E11" s="12">
        <v>0</v>
      </c>
      <c r="F11" s="12">
        <v>0</v>
      </c>
      <c r="G11" s="12"/>
      <c r="H11" s="12">
        <f t="shared" si="3"/>
        <v>20000</v>
      </c>
      <c r="I11" s="12" t="str">
        <f>IF(H11&lt;=[1]Datos!$G$7,"0",IF(H11&lt;=[1]Datos!$G$8,(H11-[1]Datos!$F$8)*[1]Datos!$I$6,IF(H11&lt;=[1]Datos!$G$9,[1]Datos!$I$8+(H11-[1]Datos!$F$9)*[1]Datos!$J$6,IF(H11&gt;=[1]Datos!$F$10,([1]Datos!$I$8+[1]Datos!$J$8)+(H11-[1]Datos!$F$10)*[1]Datos!$K$6))))</f>
        <v>0</v>
      </c>
      <c r="K11" s="12"/>
      <c r="L11" s="12">
        <f t="shared" si="4"/>
        <v>0</v>
      </c>
      <c r="M11" s="12">
        <f t="shared" si="5"/>
        <v>0</v>
      </c>
      <c r="N11" s="12">
        <f t="shared" si="6"/>
        <v>20000</v>
      </c>
    </row>
    <row r="12" spans="1:18" s="6" customFormat="1" ht="21.75" customHeight="1" x14ac:dyDescent="0.25">
      <c r="A12" s="14">
        <v>5</v>
      </c>
      <c r="B12" s="13" t="s">
        <v>1</v>
      </c>
      <c r="C12" s="24" t="s">
        <v>20</v>
      </c>
      <c r="D12" s="12">
        <v>28000</v>
      </c>
      <c r="E12" s="12">
        <v>0</v>
      </c>
      <c r="F12" s="12">
        <v>0</v>
      </c>
      <c r="G12" s="12"/>
      <c r="H12" s="12">
        <f t="shared" si="3"/>
        <v>28000</v>
      </c>
      <c r="I12" s="12" t="str">
        <f>IF(H12&lt;=[1]Datos!$G$7,"0",IF(H12&lt;=[1]Datos!$G$8,(H12-[1]Datos!$F$8)*[1]Datos!$I$6,IF(H12&lt;=[1]Datos!$G$9,[1]Datos!$I$8+(H12-[1]Datos!$F$9)*[1]Datos!$J$6,IF(H12&gt;=[1]Datos!$F$10,([1]Datos!$I$8+[1]Datos!$J$8)+(H12-[1]Datos!$F$10)*[1]Datos!$K$6))))</f>
        <v>0</v>
      </c>
      <c r="J12" s="12"/>
      <c r="K12" s="12"/>
      <c r="L12" s="12">
        <f t="shared" si="4"/>
        <v>0</v>
      </c>
      <c r="M12" s="12">
        <f t="shared" si="5"/>
        <v>0</v>
      </c>
      <c r="N12" s="12">
        <f t="shared" si="6"/>
        <v>28000</v>
      </c>
    </row>
    <row r="13" spans="1:18" s="6" customFormat="1" ht="21.75" customHeight="1" x14ac:dyDescent="0.25">
      <c r="A13" s="14">
        <v>6</v>
      </c>
      <c r="B13" s="13" t="s">
        <v>1</v>
      </c>
      <c r="C13" s="24" t="s">
        <v>20</v>
      </c>
      <c r="D13" s="12">
        <v>28000</v>
      </c>
      <c r="E13" s="12">
        <v>0</v>
      </c>
      <c r="F13" s="12">
        <v>0</v>
      </c>
      <c r="G13" s="12"/>
      <c r="H13" s="12">
        <f t="shared" si="3"/>
        <v>28000</v>
      </c>
      <c r="I13" s="12" t="str">
        <f>IF(H13&lt;=[1]Datos!$G$7,"0",IF(H13&lt;=[1]Datos!$G$8,(H13-[1]Datos!$F$8)*[1]Datos!$I$6,IF(H13&lt;=[1]Datos!$G$9,[1]Datos!$I$8+(H13-[1]Datos!$F$9)*[1]Datos!$J$6,IF(H13&gt;=[1]Datos!$F$10,([1]Datos!$I$8+[1]Datos!$J$8)+(H13-[1]Datos!$F$10)*[1]Datos!$K$6))))</f>
        <v>0</v>
      </c>
      <c r="J13" s="12"/>
      <c r="K13" s="12"/>
      <c r="L13" s="12">
        <f t="shared" si="4"/>
        <v>0</v>
      </c>
      <c r="M13" s="12">
        <f t="shared" si="5"/>
        <v>0</v>
      </c>
      <c r="N13" s="12">
        <f t="shared" si="6"/>
        <v>28000</v>
      </c>
    </row>
    <row r="14" spans="1:18" s="6" customFormat="1" ht="21.75" customHeight="1" x14ac:dyDescent="0.25">
      <c r="A14" s="14">
        <v>7</v>
      </c>
      <c r="B14" s="13" t="s">
        <v>1</v>
      </c>
      <c r="C14" s="24" t="s">
        <v>20</v>
      </c>
      <c r="D14" s="12">
        <v>40000</v>
      </c>
      <c r="E14" s="12">
        <v>0</v>
      </c>
      <c r="F14" s="12">
        <v>0</v>
      </c>
      <c r="G14" s="12"/>
      <c r="H14" s="12">
        <f t="shared" si="3"/>
        <v>40000</v>
      </c>
      <c r="I14" s="12">
        <f>IF(H14&lt;=[1]Datos!$G$7,"0",IF(H14&lt;=[1]Datos!$G$8,(H14-[1]Datos!$F$8)*[1]Datos!$I$6,IF(H14&lt;=[1]Datos!$G$9,[1]Datos!$I$8+(H14-[1]Datos!$F$9)*[1]Datos!$J$6,IF(H14&gt;=[1]Datos!$F$10,([1]Datos!$I$8+[1]Datos!$J$8)+(H14-[1]Datos!$F$10)*[1]Datos!$K$6))))</f>
        <v>797.24849999999969</v>
      </c>
      <c r="J14" s="12"/>
      <c r="K14" s="12"/>
      <c r="L14" s="12">
        <f t="shared" si="4"/>
        <v>0</v>
      </c>
      <c r="M14" s="12">
        <f t="shared" si="5"/>
        <v>797.24849999999969</v>
      </c>
      <c r="N14" s="12">
        <f>+D14-M14</f>
        <v>39202.751499999998</v>
      </c>
    </row>
    <row r="15" spans="1:18" s="6" customFormat="1" ht="21.75" customHeight="1" x14ac:dyDescent="0.25">
      <c r="A15" s="14">
        <v>8</v>
      </c>
      <c r="B15" s="13" t="s">
        <v>1</v>
      </c>
      <c r="C15" s="24" t="s">
        <v>20</v>
      </c>
      <c r="D15" s="12">
        <v>20000</v>
      </c>
      <c r="E15" s="12">
        <v>0</v>
      </c>
      <c r="F15" s="12">
        <v>0</v>
      </c>
      <c r="G15" s="12"/>
      <c r="H15" s="12">
        <f t="shared" si="3"/>
        <v>20000</v>
      </c>
      <c r="I15" s="12" t="str">
        <f>IF(H15&lt;=[1]Datos!$G$7,"0",IF(H15&lt;=[1]Datos!$G$8,(H15-[1]Datos!$F$8)*[1]Datos!$I$6,IF(H15&lt;=[1]Datos!$G$9,[1]Datos!$I$8+(H15-[1]Datos!$F$9)*[1]Datos!$J$6,IF(H15&gt;=[1]Datos!$F$10,([1]Datos!$I$8+[1]Datos!$J$8)+(H15-[1]Datos!$F$10)*[1]Datos!$K$6))))</f>
        <v>0</v>
      </c>
      <c r="J15" s="12"/>
      <c r="K15" s="12"/>
      <c r="L15" s="12">
        <f t="shared" si="4"/>
        <v>0</v>
      </c>
      <c r="M15" s="12">
        <f t="shared" si="5"/>
        <v>0</v>
      </c>
      <c r="N15" s="12">
        <f t="shared" si="6"/>
        <v>20000</v>
      </c>
    </row>
    <row r="16" spans="1:18" s="6" customFormat="1" ht="21.75" customHeight="1" x14ac:dyDescent="0.25">
      <c r="A16" s="14">
        <v>9</v>
      </c>
      <c r="B16" s="13" t="s">
        <v>1</v>
      </c>
      <c r="C16" s="24" t="s">
        <v>20</v>
      </c>
      <c r="D16" s="12">
        <v>20000</v>
      </c>
      <c r="E16" s="12">
        <v>0</v>
      </c>
      <c r="F16" s="12">
        <v>0</v>
      </c>
      <c r="G16" s="12"/>
      <c r="H16" s="12">
        <f t="shared" si="3"/>
        <v>20000</v>
      </c>
      <c r="I16" s="12" t="str">
        <f>IF(H16&lt;=[1]Datos!$G$7,"0",IF(H16&lt;=[1]Datos!$G$8,(H16-[1]Datos!$F$8)*[1]Datos!$I$6,IF(H16&lt;=[1]Datos!$G$9,[1]Datos!$I$8+(H16-[1]Datos!$F$9)*[1]Datos!$J$6,IF(H16&gt;=[1]Datos!$F$10,([1]Datos!$I$8+[1]Datos!$J$8)+(H16-[1]Datos!$F$10)*[1]Datos!$K$6))))</f>
        <v>0</v>
      </c>
      <c r="J16" s="12"/>
      <c r="K16" s="12"/>
      <c r="L16" s="12">
        <f t="shared" si="4"/>
        <v>0</v>
      </c>
      <c r="M16" s="12">
        <f t="shared" si="5"/>
        <v>0</v>
      </c>
      <c r="N16" s="12">
        <f t="shared" si="6"/>
        <v>20000</v>
      </c>
    </row>
    <row r="17" spans="1:15" s="6" customFormat="1" ht="21.75" customHeight="1" x14ac:dyDescent="0.25">
      <c r="A17" s="14">
        <v>10</v>
      </c>
      <c r="B17" s="13" t="s">
        <v>1</v>
      </c>
      <c r="C17" s="24" t="s">
        <v>20</v>
      </c>
      <c r="D17" s="12">
        <v>20000</v>
      </c>
      <c r="E17" s="12">
        <v>0</v>
      </c>
      <c r="F17" s="12">
        <v>0</v>
      </c>
      <c r="G17" s="12"/>
      <c r="H17" s="12">
        <f t="shared" si="3"/>
        <v>20000</v>
      </c>
      <c r="I17" s="12" t="str">
        <f>IF(H17&lt;=[1]Datos!$G$7,"0",IF(H17&lt;=[1]Datos!$G$8,(H17-[1]Datos!$F$8)*[1]Datos!$I$6,IF(H17&lt;=[1]Datos!$G$9,[1]Datos!$I$8+(H17-[1]Datos!$F$9)*[1]Datos!$J$6,IF(H17&gt;=[1]Datos!$F$10,([1]Datos!$I$8+[1]Datos!$J$8)+(H17-[1]Datos!$F$10)*[1]Datos!$K$6))))</f>
        <v>0</v>
      </c>
      <c r="J17" s="12"/>
      <c r="K17" s="12"/>
      <c r="L17" s="12">
        <f t="shared" si="4"/>
        <v>0</v>
      </c>
      <c r="M17" s="12">
        <f t="shared" si="5"/>
        <v>0</v>
      </c>
      <c r="N17" s="12">
        <f t="shared" si="6"/>
        <v>20000</v>
      </c>
    </row>
    <row r="18" spans="1:15" s="6" customFormat="1" ht="21.75" customHeight="1" x14ac:dyDescent="0.25">
      <c r="A18" s="14">
        <v>11</v>
      </c>
      <c r="B18" s="13" t="s">
        <v>1</v>
      </c>
      <c r="C18" s="24" t="s">
        <v>20</v>
      </c>
      <c r="D18" s="12">
        <v>20000</v>
      </c>
      <c r="E18" s="12">
        <v>0</v>
      </c>
      <c r="F18" s="12">
        <v>0</v>
      </c>
      <c r="G18" s="12"/>
      <c r="H18" s="12">
        <f t="shared" si="3"/>
        <v>20000</v>
      </c>
      <c r="I18" s="12" t="str">
        <f>IF(H18&lt;=[1]Datos!$G$7,"0",IF(H18&lt;=[1]Datos!$G$8,(H18-[1]Datos!$F$8)*[1]Datos!$I$6,IF(H18&lt;=[1]Datos!$G$9,[1]Datos!$I$8+(H18-[1]Datos!$F$9)*[1]Datos!$J$6,IF(H18&gt;=[1]Datos!$F$10,([1]Datos!$I$8+[1]Datos!$J$8)+(H18-[1]Datos!$F$10)*[1]Datos!$K$6))))</f>
        <v>0</v>
      </c>
      <c r="J18" s="12"/>
      <c r="K18" s="12"/>
      <c r="L18" s="12">
        <f t="shared" si="4"/>
        <v>0</v>
      </c>
      <c r="M18" s="12">
        <f t="shared" si="5"/>
        <v>0</v>
      </c>
      <c r="N18" s="12">
        <f t="shared" si="6"/>
        <v>20000</v>
      </c>
    </row>
    <row r="19" spans="1:15" s="6" customFormat="1" ht="21.75" customHeight="1" x14ac:dyDescent="0.25">
      <c r="A19" s="14">
        <v>12</v>
      </c>
      <c r="B19" s="13" t="s">
        <v>1</v>
      </c>
      <c r="C19" s="24" t="s">
        <v>20</v>
      </c>
      <c r="D19" s="12">
        <v>20000</v>
      </c>
      <c r="E19" s="12">
        <v>0</v>
      </c>
      <c r="F19" s="12">
        <v>0</v>
      </c>
      <c r="G19" s="12"/>
      <c r="H19" s="12">
        <f t="shared" si="3"/>
        <v>20000</v>
      </c>
      <c r="I19" s="12" t="str">
        <f>IF(H19&lt;=[1]Datos!$G$7,"0",IF(H19&lt;=[1]Datos!$G$8,(H19-[1]Datos!$F$8)*[1]Datos!$I$6,IF(H19&lt;=[1]Datos!$G$9,[1]Datos!$I$8+(H19-[1]Datos!$F$9)*[1]Datos!$J$6,IF(H19&gt;=[1]Datos!$F$10,([1]Datos!$I$8+[1]Datos!$J$8)+(H19-[1]Datos!$F$10)*[1]Datos!$K$6))))</f>
        <v>0</v>
      </c>
      <c r="J19" s="12"/>
      <c r="K19" s="12"/>
      <c r="L19" s="12">
        <f t="shared" si="4"/>
        <v>0</v>
      </c>
      <c r="M19" s="12">
        <f t="shared" si="5"/>
        <v>0</v>
      </c>
      <c r="N19" s="12">
        <f t="shared" si="6"/>
        <v>20000</v>
      </c>
    </row>
    <row r="20" spans="1:15" s="6" customFormat="1" ht="21.75" customHeight="1" x14ac:dyDescent="0.25">
      <c r="A20" s="14">
        <v>13</v>
      </c>
      <c r="B20" s="13" t="s">
        <v>1</v>
      </c>
      <c r="C20" s="24" t="s">
        <v>20</v>
      </c>
      <c r="D20" s="12">
        <v>20000</v>
      </c>
      <c r="E20" s="12">
        <v>0</v>
      </c>
      <c r="F20" s="12">
        <v>0</v>
      </c>
      <c r="G20" s="12"/>
      <c r="H20" s="12">
        <f t="shared" si="3"/>
        <v>20000</v>
      </c>
      <c r="I20" s="12" t="str">
        <f>IF(H20&lt;=[1]Datos!$G$7,"0",IF(H20&lt;=[1]Datos!$G$8,(H20-[1]Datos!$F$8)*[1]Datos!$I$6,IF(H20&lt;=[1]Datos!$G$9,[1]Datos!$I$8+(H20-[1]Datos!$F$9)*[1]Datos!$J$6,IF(H20&gt;=[1]Datos!$F$10,([1]Datos!$I$8+[1]Datos!$J$8)+(H20-[1]Datos!$F$10)*[1]Datos!$K$6))))</f>
        <v>0</v>
      </c>
      <c r="J20" s="12"/>
      <c r="K20" s="12"/>
      <c r="L20" s="12">
        <f t="shared" si="4"/>
        <v>0</v>
      </c>
      <c r="M20" s="12">
        <f t="shared" si="5"/>
        <v>0</v>
      </c>
      <c r="N20" s="12">
        <f t="shared" si="6"/>
        <v>20000</v>
      </c>
    </row>
    <row r="21" spans="1:15" s="6" customFormat="1" ht="21.75" customHeight="1" x14ac:dyDescent="0.25">
      <c r="A21" s="14">
        <v>14</v>
      </c>
      <c r="B21" s="13" t="s">
        <v>1</v>
      </c>
      <c r="C21" s="24" t="s">
        <v>20</v>
      </c>
      <c r="D21" s="12">
        <v>20000</v>
      </c>
      <c r="E21" s="12">
        <v>0</v>
      </c>
      <c r="F21" s="12">
        <v>0</v>
      </c>
      <c r="G21" s="12"/>
      <c r="H21" s="12">
        <f t="shared" si="3"/>
        <v>20000</v>
      </c>
      <c r="I21" s="12" t="str">
        <f>IF(H21&lt;=[1]Datos!$G$7,"0",IF(H21&lt;=[1]Datos!$G$8,(H21-[1]Datos!$F$8)*[1]Datos!$I$6,IF(H21&lt;=[1]Datos!$G$9,[1]Datos!$I$8+(H21-[1]Datos!$F$9)*[1]Datos!$J$6,IF(H21&gt;=[1]Datos!$F$10,([1]Datos!$I$8+[1]Datos!$J$8)+(H21-[1]Datos!$F$10)*[1]Datos!$K$6))))</f>
        <v>0</v>
      </c>
      <c r="J21" s="12"/>
      <c r="K21" s="12"/>
      <c r="L21" s="12">
        <f t="shared" si="4"/>
        <v>0</v>
      </c>
      <c r="M21" s="12">
        <f t="shared" si="5"/>
        <v>0</v>
      </c>
      <c r="N21" s="12">
        <f t="shared" si="6"/>
        <v>20000</v>
      </c>
    </row>
    <row r="22" spans="1:15" s="6" customFormat="1" ht="21.75" customHeight="1" x14ac:dyDescent="0.25">
      <c r="A22" s="14">
        <v>15</v>
      </c>
      <c r="B22" s="13" t="s">
        <v>1</v>
      </c>
      <c r="C22" s="24" t="s">
        <v>20</v>
      </c>
      <c r="D22" s="12">
        <v>20000</v>
      </c>
      <c r="E22" s="12">
        <v>0</v>
      </c>
      <c r="F22" s="12">
        <v>0</v>
      </c>
      <c r="G22" s="12"/>
      <c r="H22" s="12">
        <f t="shared" si="3"/>
        <v>20000</v>
      </c>
      <c r="I22" s="12" t="str">
        <f>IF(H22&lt;=[1]Datos!$G$7,"0",IF(H22&lt;=[1]Datos!$G$8,(H22-[1]Datos!$F$8)*[1]Datos!$I$6,IF(H22&lt;=[1]Datos!$G$9,[1]Datos!$I$8+(H22-[1]Datos!$F$9)*[1]Datos!$J$6,IF(H22&gt;=[1]Datos!$F$10,([1]Datos!$I$8+[1]Datos!$J$8)+(H22-[1]Datos!$F$10)*[1]Datos!$K$6))))</f>
        <v>0</v>
      </c>
      <c r="J22" s="12"/>
      <c r="K22" s="12"/>
      <c r="L22" s="12">
        <f t="shared" si="4"/>
        <v>0</v>
      </c>
      <c r="M22" s="12">
        <f t="shared" si="5"/>
        <v>0</v>
      </c>
      <c r="N22" s="12">
        <f t="shared" si="6"/>
        <v>20000</v>
      </c>
    </row>
    <row r="23" spans="1:15" s="6" customFormat="1" ht="21.75" customHeight="1" x14ac:dyDescent="0.25">
      <c r="A23" s="14">
        <v>16</v>
      </c>
      <c r="B23" s="13" t="s">
        <v>1</v>
      </c>
      <c r="C23" s="24" t="s">
        <v>19</v>
      </c>
      <c r="D23" s="12">
        <v>20000</v>
      </c>
      <c r="E23" s="12">
        <v>0</v>
      </c>
      <c r="F23" s="12">
        <v>0</v>
      </c>
      <c r="G23" s="12"/>
      <c r="H23" s="12">
        <f t="shared" si="3"/>
        <v>20000</v>
      </c>
      <c r="I23" s="12" t="str">
        <f>IF(H23&lt;=[1]Datos!$G$7,"0",IF(H23&lt;=[1]Datos!$G$8,(H23-[1]Datos!$F$8)*[1]Datos!$I$6,IF(H23&lt;=[1]Datos!$G$9,[1]Datos!$I$8+(H23-[1]Datos!$F$9)*[1]Datos!$J$6,IF(H23&gt;=[1]Datos!$F$10,([1]Datos!$I$8+[1]Datos!$J$8)+(H23-[1]Datos!$F$10)*[1]Datos!$K$6))))</f>
        <v>0</v>
      </c>
      <c r="J23" s="12"/>
      <c r="K23" s="12"/>
      <c r="L23" s="12">
        <f t="shared" si="4"/>
        <v>0</v>
      </c>
      <c r="M23" s="12">
        <f t="shared" si="5"/>
        <v>0</v>
      </c>
      <c r="N23" s="12">
        <f t="shared" si="6"/>
        <v>20000</v>
      </c>
    </row>
    <row r="24" spans="1:15" s="6" customFormat="1" ht="21.75" customHeight="1" x14ac:dyDescent="0.25">
      <c r="A24" s="14">
        <v>17</v>
      </c>
      <c r="B24" s="13" t="s">
        <v>1</v>
      </c>
      <c r="C24" s="24" t="s">
        <v>20</v>
      </c>
      <c r="D24" s="12">
        <v>20000</v>
      </c>
      <c r="E24" s="12"/>
      <c r="F24" s="12"/>
      <c r="G24" s="12"/>
      <c r="H24" s="12">
        <v>20000</v>
      </c>
      <c r="I24" s="12">
        <v>0</v>
      </c>
      <c r="J24" s="12"/>
      <c r="K24" s="12"/>
      <c r="L24" s="12"/>
      <c r="M24" s="12"/>
      <c r="N24" s="12">
        <f t="shared" si="6"/>
        <v>20000</v>
      </c>
    </row>
    <row r="25" spans="1:15" s="6" customFormat="1" ht="21.75" customHeight="1" x14ac:dyDescent="0.25">
      <c r="A25" s="14">
        <v>18</v>
      </c>
      <c r="B25" s="13" t="s">
        <v>1</v>
      </c>
      <c r="C25" s="24" t="s">
        <v>20</v>
      </c>
      <c r="D25" s="12">
        <v>20000</v>
      </c>
      <c r="E25" s="12"/>
      <c r="F25" s="12"/>
      <c r="G25" s="12"/>
      <c r="H25" s="12">
        <v>20000</v>
      </c>
      <c r="I25" s="12">
        <v>0</v>
      </c>
      <c r="J25" s="12"/>
      <c r="K25" s="12"/>
      <c r="L25" s="12"/>
      <c r="M25" s="12"/>
      <c r="N25" s="12">
        <f>+H25</f>
        <v>20000</v>
      </c>
    </row>
    <row r="26" spans="1:15" s="6" customFormat="1" ht="21.75" customHeight="1" thickBot="1" x14ac:dyDescent="0.3">
      <c r="A26" s="14">
        <v>19</v>
      </c>
      <c r="B26" s="13" t="s">
        <v>1</v>
      </c>
      <c r="C26" s="24" t="s">
        <v>20</v>
      </c>
      <c r="D26" s="12">
        <v>20000</v>
      </c>
      <c r="E26" s="12">
        <v>0</v>
      </c>
      <c r="F26" s="12">
        <v>0</v>
      </c>
      <c r="G26" s="12"/>
      <c r="H26" s="12">
        <f t="shared" si="3"/>
        <v>20000</v>
      </c>
      <c r="I26" s="12" t="str">
        <f>IF(H26&lt;=[1]Datos!$G$7,"0",IF(H26&lt;=[1]Datos!$G$8,(H26-[1]Datos!$F$8)*[1]Datos!$I$6,IF(H26&lt;=[1]Datos!$G$9,[1]Datos!$I$8+(H26-[1]Datos!$F$9)*[1]Datos!$J$6,IF(H26&gt;=[1]Datos!$F$10,([1]Datos!$I$8+[1]Datos!$J$8)+(H26-[1]Datos!$F$10)*[1]Datos!$K$6))))</f>
        <v>0</v>
      </c>
      <c r="J26" s="12"/>
      <c r="K26" s="12"/>
      <c r="L26" s="12">
        <f t="shared" si="4"/>
        <v>0</v>
      </c>
      <c r="M26" s="12">
        <f t="shared" si="5"/>
        <v>0</v>
      </c>
      <c r="N26" s="12">
        <f t="shared" si="6"/>
        <v>20000</v>
      </c>
    </row>
    <row r="27" spans="1:15" s="6" customFormat="1" ht="16.5" thickBot="1" x14ac:dyDescent="0.3">
      <c r="A27" s="27" t="s">
        <v>0</v>
      </c>
      <c r="B27" s="28"/>
      <c r="C27" s="23"/>
      <c r="D27" s="11">
        <f>SUM(D8:D26)</f>
        <v>527000</v>
      </c>
      <c r="E27" s="11">
        <f>SUM(E14:E26)</f>
        <v>0</v>
      </c>
      <c r="F27" s="11">
        <f>SUM(F14:F26)</f>
        <v>0</v>
      </c>
      <c r="G27" s="11">
        <f>SUM(G14:G26)</f>
        <v>0</v>
      </c>
      <c r="H27" s="11">
        <f>SUM(H8:H26)</f>
        <v>527000</v>
      </c>
      <c r="I27" s="11">
        <f>SUM(I8:I26)</f>
        <v>17827.35766666667</v>
      </c>
      <c r="J27" s="11">
        <f t="shared" ref="J27:L27" si="7">SUM(J10:J26)</f>
        <v>0</v>
      </c>
      <c r="K27" s="11">
        <f t="shared" si="7"/>
        <v>0</v>
      </c>
      <c r="L27" s="11">
        <f t="shared" si="7"/>
        <v>0</v>
      </c>
      <c r="M27" s="11">
        <f>SUM(M8:M26)</f>
        <v>17827.35766666667</v>
      </c>
      <c r="N27" s="10">
        <f>SUM(N8:N26)</f>
        <v>509172.64233333332</v>
      </c>
      <c r="O27" s="7"/>
    </row>
    <row r="28" spans="1:15" s="6" customFormat="1" x14ac:dyDescent="0.25">
      <c r="A28" s="9"/>
      <c r="B28" s="9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7"/>
    </row>
    <row r="31" spans="1:15" x14ac:dyDescent="0.25">
      <c r="B31" s="1" t="s">
        <v>25</v>
      </c>
      <c r="F31" s="1" t="s">
        <v>28</v>
      </c>
      <c r="J31" s="5"/>
      <c r="K31" s="5"/>
      <c r="L31" s="1" t="s">
        <v>29</v>
      </c>
    </row>
    <row r="32" spans="1:15" x14ac:dyDescent="0.25">
      <c r="J32" s="5"/>
      <c r="K32" s="5"/>
    </row>
    <row r="33" spans="2:12" x14ac:dyDescent="0.25">
      <c r="B33" s="4" t="s">
        <v>26</v>
      </c>
      <c r="F33" s="4" t="s">
        <v>27</v>
      </c>
      <c r="H33" s="4"/>
      <c r="L33" s="4" t="s">
        <v>30</v>
      </c>
    </row>
    <row r="34" spans="2:12" x14ac:dyDescent="0.25">
      <c r="B34" s="1" t="s">
        <v>22</v>
      </c>
      <c r="E34" s="3"/>
      <c r="F34" s="1" t="s">
        <v>21</v>
      </c>
      <c r="L34" s="1" t="s">
        <v>23</v>
      </c>
    </row>
  </sheetData>
  <mergeCells count="3">
    <mergeCell ref="A4:N4"/>
    <mergeCell ref="A5:N5"/>
    <mergeCell ref="A27:B27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Seguridad</vt:lpstr>
      <vt:lpstr>Seguridad!Área_de_impresión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Merary Lantigua Cordero</cp:lastModifiedBy>
  <cp:lastPrinted>2022-06-03T15:31:28Z</cp:lastPrinted>
  <dcterms:created xsi:type="dcterms:W3CDTF">2021-11-15T17:41:26Z</dcterms:created>
  <dcterms:modified xsi:type="dcterms:W3CDTF">2022-07-15T16:41:12Z</dcterms:modified>
</cp:coreProperties>
</file>