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DePersonalEventual\Nomina Eventual 2021\"/>
    </mc:Choice>
  </mc:AlternateContent>
  <xr:revisionPtr revIDLastSave="0" documentId="8_{B27845BE-886F-43FF-8280-A69CEC5E088A}" xr6:coauthVersionLast="47" xr6:coauthVersionMax="47" xr10:uidLastSave="{00000000-0000-0000-0000-000000000000}"/>
  <bookViews>
    <workbookView xWindow="28680" yWindow="15" windowWidth="29040" windowHeight="15840" tabRatio="872" xr2:uid="{00000000-000D-0000-FFFF-FFFF00000000}"/>
  </bookViews>
  <sheets>
    <sheet name="Caracter eventual" sheetId="23" r:id="rId1"/>
    <sheet name="Datos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3" l="1"/>
  <c r="P10" i="23"/>
  <c r="P9" i="23"/>
  <c r="P11" i="23" l="1"/>
  <c r="E11" i="23"/>
  <c r="D7" i="9" l="1"/>
  <c r="G7" i="9" s="1"/>
  <c r="L7" i="9"/>
  <c r="D8" i="9"/>
  <c r="G8" i="9" s="1"/>
  <c r="K8" i="9"/>
  <c r="D9" i="9"/>
  <c r="D10" i="9"/>
  <c r="G9" i="9" s="1"/>
  <c r="C16" i="9"/>
  <c r="F8" i="9" l="1"/>
  <c r="F10" i="9"/>
  <c r="F9" i="9"/>
  <c r="H9" i="9" s="1"/>
  <c r="J8" i="9" s="1"/>
  <c r="H8" i="9" l="1"/>
  <c r="I8" i="9" s="1"/>
  <c r="L11" i="9" l="1"/>
</calcChain>
</file>

<file path=xl/sharedStrings.xml><?xml version="1.0" encoding="utf-8"?>
<sst xmlns="http://schemas.openxmlformats.org/spreadsheetml/2006/main" count="74" uniqueCount="57">
  <si>
    <t>ISR</t>
  </si>
  <si>
    <t>SFS</t>
  </si>
  <si>
    <t>AFP</t>
  </si>
  <si>
    <t xml:space="preserve">Sueldo Bruto </t>
  </si>
  <si>
    <t>No.</t>
  </si>
  <si>
    <t>Tabla para el Calculo Mensual Del ISR</t>
  </si>
  <si>
    <t>Escala anual</t>
  </si>
  <si>
    <t>​Rentas hasta RD$416,220.00</t>
  </si>
  <si>
    <t>​​Exent​o</t>
  </si>
  <si>
    <t>​Rentas desde RD$416,220.01 hasta RD$624,329.00</t>
  </si>
  <si>
    <t>​15% del excedente de RD$416,220.01</t>
  </si>
  <si>
    <t>​Rentas desde RD$624,329.01 hasta RD$867,123.00</t>
  </si>
  <si>
    <t>​RD$31,216.00 más el 20% del excedente de RD$624,329.01</t>
  </si>
  <si>
    <t>​Rentas desde  RD$867,123.01 en adelante</t>
  </si>
  <si>
    <t>​RD$79,776.00 más el 25% del excedente de RD$867,123.01</t>
  </si>
  <si>
    <t>​Tasa Annual</t>
  </si>
  <si>
    <t>Exento</t>
  </si>
  <si>
    <t>Tasa Mensual</t>
  </si>
  <si>
    <t>Escala Anual</t>
  </si>
  <si>
    <t>Cantidad De Meses Anual</t>
  </si>
  <si>
    <t>Mensual</t>
  </si>
  <si>
    <t>Desde</t>
  </si>
  <si>
    <t xml:space="preserve">Salarios Comprendido entre </t>
  </si>
  <si>
    <t>Hasta</t>
  </si>
  <si>
    <t xml:space="preserve">En adelante </t>
  </si>
  <si>
    <t>Porcentaje</t>
  </si>
  <si>
    <t>Excedente Mensual</t>
  </si>
  <si>
    <t>15% del excedente de RD$34,685.01</t>
  </si>
  <si>
    <t>RD$6,647.93 mas el 25% del excedente de RD$72,260.26</t>
  </si>
  <si>
    <t>RD$2,601.36 mas el 20% del excedente de RD$52,027.43</t>
  </si>
  <si>
    <t>Tabla extraída de la DGII</t>
  </si>
  <si>
    <t>Salario Neto para Calculo del ISR</t>
  </si>
  <si>
    <t>Total AFP y SFS</t>
  </si>
  <si>
    <t>Calculo AFP y SFS</t>
  </si>
  <si>
    <t>Tabla extraída de la TSS</t>
  </si>
  <si>
    <t>Salario Tope Mensual</t>
  </si>
  <si>
    <t>Total RD$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</si>
  <si>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</si>
  <si>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Seguro Complementario</t>
  </si>
  <si>
    <t xml:space="preserve">Otros Descuentos </t>
  </si>
  <si>
    <t>Total Descuentos</t>
  </si>
  <si>
    <t>Unidad de Analisís Financiero</t>
  </si>
  <si>
    <t>Salario a Pagar</t>
  </si>
  <si>
    <t xml:space="preserve">Dependiente Adicional </t>
  </si>
  <si>
    <t xml:space="preserve">       </t>
  </si>
  <si>
    <t xml:space="preserve">Directora General </t>
  </si>
  <si>
    <t xml:space="preserve">Inicio   Contrato </t>
  </si>
  <si>
    <t>Término  Contrato</t>
  </si>
  <si>
    <t>N/A</t>
  </si>
  <si>
    <t>Cargo</t>
  </si>
  <si>
    <t>Asesor Externo</t>
  </si>
  <si>
    <t>Maria E. Holguín López</t>
  </si>
  <si>
    <t>Marleny Aristy</t>
  </si>
  <si>
    <t>Enc. Administrativo y Financiero</t>
  </si>
  <si>
    <t>Revisado Por:</t>
  </si>
  <si>
    <t>Aprobado Por:</t>
  </si>
  <si>
    <t>Nómina de Caracter Eventual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</si>
</sst>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43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7" fontId="2" fillId="2" borderId="10" xfId="0" applyNumberFormat="1" applyFont="1" applyFill="1" applyBorder="1" applyAlignment="1">
      <alignment horizontal="center" vertical="center" wrapText="1"/>
    </xf>
    <xf numFmtId="17" fontId="2" fillId="2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7" fillId="0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43" fontId="3" fillId="0" borderId="1" xfId="1" applyFont="1" applyBorder="1"/>
    <xf numFmtId="0" fontId="8" fillId="0" borderId="0" xfId="0" applyFont="1"/>
    <xf numFmtId="17" fontId="7" fillId="0" borderId="0" xfId="0" applyNumberFormat="1" applyFont="1" applyBorder="1" applyAlignment="1">
      <alignment horizontal="center"/>
    </xf>
    <xf numFmtId="17" fontId="7" fillId="2" borderId="14" xfId="0" applyNumberFormat="1" applyFont="1" applyFill="1" applyBorder="1" applyAlignment="1">
      <alignment horizontal="center"/>
    </xf>
    <xf numFmtId="43" fontId="8" fillId="0" borderId="1" xfId="1" applyFont="1" applyBorder="1"/>
    <xf numFmtId="43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0" fontId="8" fillId="0" borderId="18" xfId="2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0" fontId="8" fillId="0" borderId="24" xfId="2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2" fillId="6" borderId="6" xfId="2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 wrapText="1"/>
    </xf>
    <xf numFmtId="9" fontId="12" fillId="4" borderId="2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/>
    <xf numFmtId="17" fontId="12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3" fontId="8" fillId="0" borderId="3" xfId="1" applyFont="1" applyBorder="1" applyAlignment="1">
      <alignment horizontal="right" vertical="center"/>
    </xf>
    <xf numFmtId="43" fontId="8" fillId="0" borderId="1" xfId="1" applyFont="1" applyFill="1" applyBorder="1" applyAlignment="1">
      <alignment vertical="center"/>
    </xf>
    <xf numFmtId="43" fontId="8" fillId="0" borderId="0" xfId="0" applyNumberFormat="1" applyFont="1"/>
    <xf numFmtId="0" fontId="7" fillId="0" borderId="0" xfId="0" applyFont="1"/>
    <xf numFmtId="43" fontId="0" fillId="0" borderId="0" xfId="1" applyFont="1"/>
    <xf numFmtId="43" fontId="7" fillId="0" borderId="7" xfId="1" applyFont="1" applyFill="1" applyBorder="1" applyAlignment="1">
      <alignment vertical="center"/>
    </xf>
    <xf numFmtId="43" fontId="7" fillId="0" borderId="8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43" fontId="8" fillId="0" borderId="3" xfId="1" applyFont="1" applyBorder="1"/>
    <xf numFmtId="14" fontId="8" fillId="0" borderId="1" xfId="1" applyNumberFormat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3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" fontId="2" fillId="2" borderId="19" xfId="0" applyNumberFormat="1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17" fontId="7" fillId="5" borderId="5" xfId="0" applyNumberFormat="1" applyFont="1" applyFill="1" applyBorder="1" applyAlignment="1">
      <alignment horizontal="center"/>
    </xf>
    <xf numFmtId="17" fontId="7" fillId="5" borderId="9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center" vertical="center" wrapText="1"/>
    </xf>
    <xf numFmtId="17" fontId="7" fillId="5" borderId="9" xfId="0" applyNumberFormat="1" applyFont="1" applyFill="1" applyBorder="1" applyAlignment="1">
      <alignment horizontal="center" vertical="center" wrapText="1"/>
    </xf>
    <xf numFmtId="17" fontId="2" fillId="5" borderId="1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/>
    </xf>
    <xf numFmtId="17" fontId="12" fillId="4" borderId="1" xfId="0" applyNumberFormat="1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400050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447800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3651809" y="2857500"/>
          <a:ext cx="6217341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T25"/>
  <sheetViews>
    <sheetView showGridLines="0" tabSelected="1" view="pageLayout" zoomScaleNormal="100" workbookViewId="0">
      <selection activeCell="E15" sqref="E15"/>
    </sheetView>
  </sheetViews>
  <sheetFormatPr defaultColWidth="20.28515625" defaultRowHeight="15" x14ac:dyDescent="0.25"/>
  <cols>
    <col min="1" max="1" width="28.85546875" customWidth="1"/>
    <col min="2" max="2" width="6.140625" customWidth="1"/>
    <col min="3" max="3" width="21.7109375" customWidth="1"/>
    <col min="4" max="4" width="7.42578125" hidden="1" customWidth="1"/>
    <col min="5" max="5" width="16.85546875" customWidth="1"/>
    <col min="6" max="6" width="16.140625" customWidth="1"/>
    <col min="7" max="7" width="15.7109375" customWidth="1"/>
    <col min="8" max="8" width="7.85546875" customWidth="1"/>
    <col min="9" max="9" width="7.28515625" customWidth="1"/>
    <col min="10" max="10" width="5" hidden="1" customWidth="1"/>
    <col min="11" max="11" width="13.140625" hidden="1" customWidth="1"/>
    <col min="12" max="12" width="13.7109375" customWidth="1"/>
    <col min="13" max="13" width="0.28515625" hidden="1" customWidth="1"/>
    <col min="14" max="14" width="13.85546875" customWidth="1"/>
    <col min="15" max="15" width="17.42578125" customWidth="1"/>
    <col min="16" max="16" width="17.85546875" customWidth="1"/>
  </cols>
  <sheetData>
    <row r="5" spans="2:20" s="15" customFormat="1" ht="18.75" x14ac:dyDescent="0.25">
      <c r="C5" s="66" t="s">
        <v>41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51"/>
      <c r="R5" s="51"/>
      <c r="S5" s="51"/>
    </row>
    <row r="6" spans="2:20" s="15" customFormat="1" ht="18.75" x14ac:dyDescent="0.25">
      <c r="C6" s="66" t="s">
        <v>56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51"/>
      <c r="R6" s="51"/>
      <c r="S6" s="51"/>
      <c r="T6" s="51"/>
    </row>
    <row r="7" spans="2:20" ht="15.75" x14ac:dyDescent="0.25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2:20" s="46" customFormat="1" ht="30" customHeight="1" x14ac:dyDescent="0.25">
      <c r="B8" s="9" t="s">
        <v>4</v>
      </c>
      <c r="C8" s="9" t="s">
        <v>49</v>
      </c>
      <c r="D8" s="9"/>
      <c r="E8" s="9" t="s">
        <v>3</v>
      </c>
      <c r="F8" s="9" t="s">
        <v>46</v>
      </c>
      <c r="G8" s="9" t="s">
        <v>47</v>
      </c>
      <c r="H8" s="9" t="s">
        <v>2</v>
      </c>
      <c r="I8" s="9" t="s">
        <v>1</v>
      </c>
      <c r="J8" s="9" t="s">
        <v>43</v>
      </c>
      <c r="K8" s="9" t="s">
        <v>31</v>
      </c>
      <c r="L8" s="9" t="s">
        <v>0</v>
      </c>
      <c r="M8" s="9" t="s">
        <v>38</v>
      </c>
      <c r="N8" s="9" t="s">
        <v>39</v>
      </c>
      <c r="O8" s="9" t="s">
        <v>40</v>
      </c>
      <c r="P8" s="9" t="s">
        <v>42</v>
      </c>
    </row>
    <row r="9" spans="2:20" s="52" customFormat="1" ht="15.75" x14ac:dyDescent="0.25">
      <c r="B9" s="47">
        <v>1</v>
      </c>
      <c r="C9" s="70" t="s">
        <v>50</v>
      </c>
      <c r="D9" s="70"/>
      <c r="E9" s="18">
        <v>150000</v>
      </c>
      <c r="F9" s="62">
        <v>44256</v>
      </c>
      <c r="G9" s="62">
        <v>44621</v>
      </c>
      <c r="H9" s="54" t="s">
        <v>48</v>
      </c>
      <c r="I9" s="54" t="s">
        <v>48</v>
      </c>
      <c r="J9" s="54" t="s">
        <v>48</v>
      </c>
      <c r="K9" s="54" t="s">
        <v>48</v>
      </c>
      <c r="L9" s="54">
        <v>26082.87</v>
      </c>
      <c r="M9" s="54" t="s">
        <v>48</v>
      </c>
      <c r="N9" s="54" t="s">
        <v>48</v>
      </c>
      <c r="O9" s="54" t="s">
        <v>48</v>
      </c>
      <c r="P9" s="31">
        <f>+E9-L9</f>
        <v>123917.13</v>
      </c>
      <c r="Q9" s="50"/>
    </row>
    <row r="10" spans="2:20" s="52" customFormat="1" ht="16.5" thickBot="1" x14ac:dyDescent="0.3">
      <c r="B10" s="49">
        <v>2</v>
      </c>
      <c r="C10" s="60" t="s">
        <v>50</v>
      </c>
      <c r="D10" s="60"/>
      <c r="E10" s="61">
        <v>170000</v>
      </c>
      <c r="F10" s="63">
        <v>44201</v>
      </c>
      <c r="G10" s="63">
        <v>44566</v>
      </c>
      <c r="H10" s="54" t="s">
        <v>48</v>
      </c>
      <c r="I10" s="54" t="s">
        <v>48</v>
      </c>
      <c r="J10" s="54" t="s">
        <v>48</v>
      </c>
      <c r="K10" s="54" t="s">
        <v>48</v>
      </c>
      <c r="L10" s="54">
        <v>31082.87</v>
      </c>
      <c r="M10" s="54" t="s">
        <v>48</v>
      </c>
      <c r="N10" s="54" t="s">
        <v>48</v>
      </c>
      <c r="O10" s="54" t="s">
        <v>48</v>
      </c>
      <c r="P10" s="53">
        <f>+E10-L10</f>
        <v>138917.13</v>
      </c>
      <c r="Q10" s="50"/>
    </row>
    <row r="11" spans="2:20" s="52" customFormat="1" ht="16.5" thickBot="1" x14ac:dyDescent="0.3">
      <c r="B11" s="67" t="s">
        <v>36</v>
      </c>
      <c r="C11" s="68"/>
      <c r="D11" s="69"/>
      <c r="E11" s="58">
        <f>SUM(E9:E10)</f>
        <v>320000</v>
      </c>
      <c r="F11" s="58"/>
      <c r="G11" s="58"/>
      <c r="H11" s="58"/>
      <c r="I11" s="58"/>
      <c r="J11" s="58"/>
      <c r="K11" s="58"/>
      <c r="L11" s="58">
        <f>SUM(L9:L10)</f>
        <v>57165.74</v>
      </c>
      <c r="M11" s="58"/>
      <c r="N11" s="58"/>
      <c r="O11" s="58"/>
      <c r="P11" s="59">
        <f>SUM(P9:P10)</f>
        <v>262834.26</v>
      </c>
    </row>
    <row r="12" spans="2:20" ht="15.75" x14ac:dyDescent="0.2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2:20" ht="15.75" x14ac:dyDescent="0.2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2:20" ht="15.75" x14ac:dyDescent="0.25">
      <c r="B14" s="15" t="s">
        <v>55</v>
      </c>
      <c r="C14" s="15"/>
      <c r="D14" s="15"/>
      <c r="E14" s="15"/>
      <c r="F14" s="15"/>
      <c r="G14" s="15"/>
      <c r="H14" s="15"/>
      <c r="I14" s="15"/>
      <c r="J14" s="65"/>
      <c r="K14" s="65"/>
      <c r="L14" s="65"/>
      <c r="M14" s="65"/>
      <c r="N14" s="15" t="s">
        <v>54</v>
      </c>
      <c r="O14" s="15"/>
      <c r="P14" s="65"/>
    </row>
    <row r="15" spans="2:20" ht="15.75" x14ac:dyDescent="0.25">
      <c r="B15" s="15"/>
      <c r="C15" s="15"/>
      <c r="D15" s="15"/>
      <c r="E15" s="15"/>
      <c r="F15" s="15"/>
      <c r="G15" s="15"/>
      <c r="H15" s="15"/>
      <c r="I15" s="15"/>
      <c r="J15" s="65"/>
      <c r="K15" s="65"/>
      <c r="L15" s="65"/>
      <c r="M15" s="65"/>
      <c r="N15" s="15"/>
      <c r="O15" s="15"/>
      <c r="P15" s="65"/>
    </row>
    <row r="16" spans="2:20" ht="15.75" x14ac:dyDescent="0.25">
      <c r="B16" s="64" t="s">
        <v>51</v>
      </c>
      <c r="C16" s="15"/>
      <c r="D16" s="15"/>
      <c r="E16" s="64"/>
      <c r="F16" s="15"/>
      <c r="G16" s="15"/>
      <c r="H16" s="15"/>
      <c r="I16" s="64"/>
      <c r="N16" s="64" t="s">
        <v>52</v>
      </c>
      <c r="O16" s="15"/>
    </row>
    <row r="17" spans="2:15" ht="15.75" x14ac:dyDescent="0.25">
      <c r="B17" s="15" t="s">
        <v>45</v>
      </c>
      <c r="C17" s="55"/>
      <c r="D17" s="15"/>
      <c r="E17" s="15"/>
      <c r="F17" s="15"/>
      <c r="G17" s="15"/>
      <c r="H17" s="15"/>
      <c r="I17" s="15"/>
      <c r="N17" s="15" t="s">
        <v>53</v>
      </c>
      <c r="O17" s="15"/>
    </row>
    <row r="18" spans="2:15" ht="15.75" x14ac:dyDescent="0.25">
      <c r="C18" s="56"/>
      <c r="D18" s="55"/>
      <c r="E18" s="55"/>
      <c r="F18" s="15"/>
      <c r="G18" s="15"/>
      <c r="H18" s="15"/>
      <c r="I18" s="15"/>
      <c r="J18" s="15"/>
    </row>
    <row r="25" spans="2:15" x14ac:dyDescent="0.25">
      <c r="J25" s="57" t="s">
        <v>44</v>
      </c>
    </row>
  </sheetData>
  <mergeCells count="4">
    <mergeCell ref="B11:D11"/>
    <mergeCell ref="C5:P5"/>
    <mergeCell ref="C6:P6"/>
    <mergeCell ref="C9:D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2:R16"/>
  <sheetViews>
    <sheetView showGridLines="0" workbookViewId="0">
      <selection activeCell="D14" sqref="D14:D15"/>
    </sheetView>
  </sheetViews>
  <sheetFormatPr defaultColWidth="11.42578125" defaultRowHeight="15" x14ac:dyDescent="0.25"/>
  <cols>
    <col min="1" max="1" width="6.42578125" customWidth="1"/>
    <col min="3" max="3" width="12.5703125" customWidth="1"/>
    <col min="4" max="4" width="15.85546875" customWidth="1"/>
    <col min="12" max="12" width="24" customWidth="1"/>
    <col min="13" max="13" width="21.85546875" customWidth="1"/>
    <col min="17" max="17" width="39.85546875" customWidth="1"/>
    <col min="18" max="18" width="50.85546875" customWidth="1"/>
  </cols>
  <sheetData>
    <row r="2" spans="2:18" ht="15.75" thickBot="1" x14ac:dyDescent="0.3"/>
    <row r="3" spans="2:18" ht="16.5" thickBot="1" x14ac:dyDescent="0.3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73" t="s">
        <v>30</v>
      </c>
      <c r="R3" s="74"/>
    </row>
    <row r="4" spans="2:18" ht="15.75" x14ac:dyDescent="0.25">
      <c r="B4" s="71" t="s">
        <v>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5"/>
      <c r="O4" s="16"/>
      <c r="P4" s="16"/>
      <c r="Q4" s="10" t="s">
        <v>6</v>
      </c>
      <c r="R4" s="10" t="s">
        <v>15</v>
      </c>
    </row>
    <row r="5" spans="2:18" ht="27.75" customHeight="1" thickBot="1" x14ac:dyDescent="0.3">
      <c r="B5" s="7"/>
      <c r="C5" s="8"/>
      <c r="D5" s="8"/>
      <c r="E5" s="8"/>
      <c r="F5" s="83" t="s">
        <v>22</v>
      </c>
      <c r="G5" s="84"/>
      <c r="H5" s="17"/>
      <c r="I5" s="80" t="s">
        <v>25</v>
      </c>
      <c r="J5" s="80"/>
      <c r="K5" s="80"/>
      <c r="L5" s="89"/>
      <c r="M5" s="89"/>
      <c r="N5" s="16"/>
      <c r="O5" s="15"/>
      <c r="P5" s="15"/>
      <c r="Q5" s="11" t="s">
        <v>7</v>
      </c>
      <c r="R5" s="11" t="s">
        <v>8</v>
      </c>
    </row>
    <row r="6" spans="2:18" ht="33.75" customHeight="1" x14ac:dyDescent="0.25">
      <c r="B6" s="32" t="s">
        <v>18</v>
      </c>
      <c r="C6" s="32" t="s">
        <v>19</v>
      </c>
      <c r="D6" s="33" t="s">
        <v>20</v>
      </c>
      <c r="E6" s="81" t="s">
        <v>37</v>
      </c>
      <c r="F6" s="34" t="s">
        <v>21</v>
      </c>
      <c r="G6" s="35" t="s">
        <v>23</v>
      </c>
      <c r="H6" s="36" t="s">
        <v>26</v>
      </c>
      <c r="I6" s="37">
        <v>0.15</v>
      </c>
      <c r="J6" s="37">
        <v>0.2</v>
      </c>
      <c r="K6" s="37">
        <v>0.25</v>
      </c>
      <c r="L6" s="88" t="s">
        <v>17</v>
      </c>
      <c r="M6" s="88"/>
      <c r="N6" s="12"/>
      <c r="O6" s="15"/>
      <c r="P6" s="15"/>
      <c r="Q6" s="11" t="s">
        <v>9</v>
      </c>
      <c r="R6" s="11" t="s">
        <v>10</v>
      </c>
    </row>
    <row r="7" spans="2:18" ht="17.25" customHeight="1" x14ac:dyDescent="0.25">
      <c r="B7" s="1">
        <v>416220</v>
      </c>
      <c r="C7" s="2">
        <v>12</v>
      </c>
      <c r="D7" s="1">
        <f>+B7/C7</f>
        <v>34685</v>
      </c>
      <c r="E7" s="82"/>
      <c r="F7" s="3">
        <v>0</v>
      </c>
      <c r="G7" s="3">
        <f>+D7</f>
        <v>34685</v>
      </c>
      <c r="H7" s="38" t="s">
        <v>16</v>
      </c>
      <c r="I7" s="39"/>
      <c r="J7" s="40"/>
      <c r="K7" s="40"/>
      <c r="L7" s="85" t="str">
        <f>+H7</f>
        <v>Exento</v>
      </c>
      <c r="M7" s="85"/>
      <c r="N7" s="16"/>
      <c r="O7" s="15"/>
      <c r="P7" s="15"/>
      <c r="Q7" s="11" t="s">
        <v>11</v>
      </c>
      <c r="R7" s="11" t="s">
        <v>12</v>
      </c>
    </row>
    <row r="8" spans="2:18" ht="17.25" customHeight="1" thickBot="1" x14ac:dyDescent="0.3">
      <c r="B8" s="1">
        <v>624329</v>
      </c>
      <c r="C8" s="2">
        <v>12</v>
      </c>
      <c r="D8" s="1">
        <f>+B8/C8</f>
        <v>52027.416666666664</v>
      </c>
      <c r="E8" s="82"/>
      <c r="F8" s="4">
        <f>+G7+0.01</f>
        <v>34685.01</v>
      </c>
      <c r="G8" s="5">
        <f>+D8</f>
        <v>52027.416666666664</v>
      </c>
      <c r="H8" s="41">
        <f>+G8-F8</f>
        <v>17342.406666666662</v>
      </c>
      <c r="I8" s="14">
        <f>+H8*I6</f>
        <v>2601.3609999999994</v>
      </c>
      <c r="J8" s="14">
        <f>+H9*J6</f>
        <v>4046.5646666666671</v>
      </c>
      <c r="K8" s="42">
        <f>+H10*K6</f>
        <v>0</v>
      </c>
      <c r="L8" s="86" t="s">
        <v>27</v>
      </c>
      <c r="M8" s="86"/>
      <c r="N8" s="19"/>
      <c r="O8" s="15"/>
      <c r="P8" s="15"/>
      <c r="Q8" s="11" t="s">
        <v>13</v>
      </c>
      <c r="R8" s="11" t="s">
        <v>14</v>
      </c>
    </row>
    <row r="9" spans="2:18" ht="17.25" customHeight="1" thickBot="1" x14ac:dyDescent="0.3">
      <c r="B9" s="1">
        <v>624329.01</v>
      </c>
      <c r="C9" s="2">
        <v>12</v>
      </c>
      <c r="D9" s="1">
        <f>+B9/C9</f>
        <v>52027.417500000003</v>
      </c>
      <c r="E9" s="82"/>
      <c r="F9" s="4">
        <f>G8+0.01</f>
        <v>52027.426666666666</v>
      </c>
      <c r="G9" s="5">
        <f>+D10</f>
        <v>72260.25</v>
      </c>
      <c r="H9" s="41">
        <f>+G9-F9</f>
        <v>20232.823333333334</v>
      </c>
      <c r="I9" s="39"/>
      <c r="J9" s="40"/>
      <c r="K9" s="40"/>
      <c r="L9" s="86" t="s">
        <v>29</v>
      </c>
      <c r="M9" s="86"/>
      <c r="N9" s="16"/>
      <c r="O9" s="15"/>
      <c r="P9" s="15"/>
      <c r="Q9" s="78" t="s">
        <v>34</v>
      </c>
      <c r="R9" s="79"/>
    </row>
    <row r="10" spans="2:18" ht="17.25" customHeight="1" x14ac:dyDescent="0.25">
      <c r="B10" s="1">
        <v>867123</v>
      </c>
      <c r="C10" s="2">
        <v>12</v>
      </c>
      <c r="D10" s="1">
        <f>+B10/C10</f>
        <v>72260.25</v>
      </c>
      <c r="E10" s="82"/>
      <c r="F10" s="4">
        <f>+G9+0.01</f>
        <v>72260.259999999995</v>
      </c>
      <c r="G10" s="6" t="s">
        <v>24</v>
      </c>
      <c r="H10" s="41"/>
      <c r="I10" s="39"/>
      <c r="J10" s="40"/>
      <c r="K10" s="40"/>
      <c r="L10" s="86" t="s">
        <v>28</v>
      </c>
      <c r="M10" s="86"/>
      <c r="N10" s="16"/>
      <c r="O10" s="16"/>
      <c r="P10" s="15"/>
      <c r="Q10" s="15"/>
      <c r="R10" s="15"/>
    </row>
    <row r="11" spans="2:18" ht="16.5" thickBot="1" x14ac:dyDescent="0.3">
      <c r="B11" s="43"/>
      <c r="C11" s="16"/>
      <c r="D11" s="16"/>
      <c r="E11" s="16"/>
      <c r="F11" s="16"/>
      <c r="G11" s="20"/>
      <c r="H11" s="13"/>
      <c r="I11" s="13"/>
      <c r="J11" s="16"/>
      <c r="K11" s="16"/>
      <c r="L11" s="87">
        <f>+I8+J8</f>
        <v>6647.9256666666661</v>
      </c>
      <c r="M11" s="87"/>
      <c r="N11" s="16"/>
      <c r="O11" s="16"/>
      <c r="P11" s="16"/>
      <c r="Q11" s="16"/>
      <c r="R11" s="16"/>
    </row>
    <row r="12" spans="2:18" ht="15.75" x14ac:dyDescent="0.25">
      <c r="B12" s="75" t="s">
        <v>33</v>
      </c>
      <c r="C12" s="76"/>
      <c r="D12" s="7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0" customHeight="1" thickBot="1" x14ac:dyDescent="0.3">
      <c r="B13" s="21"/>
      <c r="C13" s="22" t="s">
        <v>25</v>
      </c>
      <c r="D13" s="23" t="s">
        <v>35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15.75" x14ac:dyDescent="0.25">
      <c r="B14" s="44" t="s">
        <v>2</v>
      </c>
      <c r="C14" s="24">
        <v>2.87E-2</v>
      </c>
      <c r="D14" s="25">
        <v>269640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16.5" thickBot="1" x14ac:dyDescent="0.3">
      <c r="B15" s="45" t="s">
        <v>1</v>
      </c>
      <c r="C15" s="26">
        <v>3.04E-2</v>
      </c>
      <c r="D15" s="27">
        <v>134820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2.25" thickBot="1" x14ac:dyDescent="0.3">
      <c r="B16" s="28" t="s">
        <v>32</v>
      </c>
      <c r="C16" s="29">
        <f>(C14+C15)</f>
        <v>5.91E-2</v>
      </c>
      <c r="D16" s="30"/>
      <c r="E16" s="16"/>
      <c r="F16" s="16"/>
      <c r="G16" s="4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14">
    <mergeCell ref="B4:M4"/>
    <mergeCell ref="Q3:R3"/>
    <mergeCell ref="B12:D12"/>
    <mergeCell ref="Q9:R9"/>
    <mergeCell ref="I5:K5"/>
    <mergeCell ref="E6:E10"/>
    <mergeCell ref="F5:G5"/>
    <mergeCell ref="L7:M7"/>
    <mergeCell ref="L8:M8"/>
    <mergeCell ref="L9:M9"/>
    <mergeCell ref="L10:M10"/>
    <mergeCell ref="L11:M11"/>
    <mergeCell ref="L6:M6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Caracter eventual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Cueto</dc:creator>
  <cp:lastModifiedBy>Hansliery Sanchez Figuereo</cp:lastModifiedBy>
  <cp:lastPrinted>2021-08-31T17:33:05Z</cp:lastPrinted>
  <dcterms:created xsi:type="dcterms:W3CDTF">2018-01-18T15:07:10Z</dcterms:created>
  <dcterms:modified xsi:type="dcterms:W3CDTF">2021-11-15T17:47:24Z</dcterms:modified>
</cp:coreProperties>
</file>