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astillo\Desktop\Actualizar Portal Transparencia\Monicas Julio 2021\"/>
    </mc:Choice>
  </mc:AlternateContent>
  <bookViews>
    <workbookView xWindow="0" yWindow="0" windowWidth="28800" windowHeight="1228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K10" i="1"/>
  <c r="E10" i="1"/>
  <c r="M9" i="1"/>
  <c r="K9" i="1"/>
  <c r="G9" i="1"/>
  <c r="F9" i="1"/>
  <c r="I9" i="1" s="1"/>
  <c r="J9" i="1" s="1"/>
  <c r="O9" i="1" s="1"/>
  <c r="P9" i="1" s="1"/>
  <c r="M8" i="1"/>
  <c r="M10" i="1" s="1"/>
  <c r="G8" i="1"/>
  <c r="I8" i="1" s="1"/>
  <c r="F8" i="1"/>
  <c r="F10" i="1" s="1"/>
  <c r="I10" i="1" l="1"/>
  <c r="J8" i="1"/>
  <c r="G10" i="1"/>
  <c r="J10" i="1" l="1"/>
  <c r="N8" i="1"/>
  <c r="N10" i="1" s="1"/>
  <c r="O8" i="1" l="1"/>
  <c r="O10" i="1" l="1"/>
  <c r="P8" i="1"/>
  <c r="P10" i="1" s="1"/>
</calcChain>
</file>

<file path=xl/sharedStrings.xml><?xml version="1.0" encoding="utf-8"?>
<sst xmlns="http://schemas.openxmlformats.org/spreadsheetml/2006/main" count="19" uniqueCount="18">
  <si>
    <t>Unidad de Análisis Financiero</t>
  </si>
  <si>
    <t>Nómina Personal Probatorio Julio 2021</t>
  </si>
  <si>
    <t>No.</t>
  </si>
  <si>
    <t xml:space="preserve">Empleados 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</si>
  <si>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</si>
  <si>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</si>
  <si>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</si>
  <si>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</si>
  <si>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</si>
  <si>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</si>
  <si>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</si>
  <si>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</si>
  <si>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</si>
  <si>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 xml:space="preserve">Devolución de Gastos Educativos </t>
  </si>
  <si>
    <t>Total Descuentos</t>
  </si>
  <si>
    <t>Salario a Pagar</t>
  </si>
  <si>
    <t xml:space="preserve">Analista de Planificación </t>
  </si>
  <si>
    <t>Total General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</si>
</sst>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2"/>
      <color theme="1"/>
      <name val="Calibri Light"/>
      <family val="2"/>
    </font>
    <font>
      <b/>
      <sz val="14"/>
      <color theme="1"/>
      <name val="Calibri Light"/>
      <family val="2"/>
    </font>
    <font>
      <b/>
      <u/>
      <sz val="12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17" fontId="3" fillId="0" borderId="0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3" fontId="1" fillId="0" borderId="2" xfId="1" applyFont="1" applyFill="1" applyBorder="1" applyAlignment="1">
      <alignment horizontal="right" vertical="center"/>
    </xf>
    <xf numFmtId="4" fontId="1" fillId="0" borderId="2" xfId="1" applyNumberFormat="1" applyFont="1" applyFill="1" applyBorder="1" applyAlignment="1">
      <alignment horizontal="right" vertical="center"/>
    </xf>
    <xf numFmtId="43" fontId="1" fillId="0" borderId="2" xfId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43" fontId="1" fillId="0" borderId="0" xfId="1" applyFont="1" applyFill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Fill="1" applyBorder="1"/>
    <xf numFmtId="43" fontId="3" fillId="0" borderId="7" xfId="0" applyNumberFormat="1" applyFont="1" applyFill="1" applyBorder="1"/>
    <xf numFmtId="0" fontId="3" fillId="0" borderId="6" xfId="0" applyFont="1" applyFill="1" applyBorder="1"/>
    <xf numFmtId="43" fontId="3" fillId="0" borderId="6" xfId="0" applyNumberFormat="1" applyFont="1" applyFill="1" applyBorder="1"/>
    <xf numFmtId="4" fontId="3" fillId="0" borderId="7" xfId="0" applyNumberFormat="1" applyFont="1" applyFill="1" applyBorder="1"/>
    <xf numFmtId="0" fontId="5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380999</xdr:colOff>
      <xdr:row>0</xdr:row>
      <xdr:rowOff>66674</xdr:rowOff>
    </xdr:from>
    <xdr:to>
      <xdr:col>10</xdr:col>
      <xdr:colOff>1019174</xdr:colOff>
      <xdr:row>3</xdr:row>
      <xdr:rowOff>28574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4" y="66674"/>
          <a:ext cx="1752600" cy="5619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276225</xdr:colOff>
      <xdr:row>11</xdr:row>
      <xdr:rowOff>142875</xdr:rowOff>
    </xdr:from>
    <xdr:to>
      <xdr:col>13</xdr:col>
      <xdr:colOff>839412</xdr:colOff>
      <xdr:row>21</xdr:row>
      <xdr:rowOff>9786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76675" y="2752725"/>
          <a:ext cx="8688012" cy="18671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astillo/AppData/Local/Microsoft/Windows/INetCache/Content.Outlook/8HKKX4ZK/N&#243;mina%20de%20Empleados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16"/>
  <sheetViews>
    <sheetView tabSelected="1" workbookViewId="0">
      <selection sqref="A1:XFD1048576"/>
    </sheetView>
  </sheetViews>
  <sheetFormatPr baseColWidth="10" defaultColWidth="10" defaultRowHeight="15.75" x14ac:dyDescent="0.25"/>
  <cols>
    <col min="1" max="1" width="17.875" style="3" customWidth="1"/>
    <col min="2" max="2" width="6" style="4" customWidth="1"/>
    <col min="3" max="3" width="21.375" style="3" customWidth="1"/>
    <col min="4" max="4" width="15.5" style="3" hidden="1" customWidth="1"/>
    <col min="5" max="5" width="14.25" style="3" customWidth="1"/>
    <col min="6" max="6" width="13.125" style="3" customWidth="1"/>
    <col min="7" max="7" width="0" style="3" hidden="1" customWidth="1"/>
    <col min="8" max="8" width="19.625" style="3" hidden="1" customWidth="1"/>
    <col min="9" max="9" width="14.625" style="3" customWidth="1"/>
    <col min="10" max="10" width="12.625" style="3" customWidth="1"/>
    <col min="11" max="11" width="16.875" style="3" customWidth="1"/>
    <col min="12" max="12" width="12.375" style="3" customWidth="1"/>
    <col min="13" max="13" width="12.75" style="3" customWidth="1"/>
    <col min="14" max="14" width="14" style="3" customWidth="1"/>
    <col min="15" max="16" width="12.625" style="3" customWidth="1"/>
    <col min="17" max="17" width="9" style="3" customWidth="1"/>
    <col min="18" max="18" width="47.25" style="3" customWidth="1"/>
    <col min="19" max="19" width="50.375" style="3" bestFit="1" customWidth="1"/>
    <col min="20" max="20" width="11.5" style="3" bestFit="1" customWidth="1"/>
    <col min="21" max="21" width="10" style="3"/>
    <col min="22" max="22" width="20.25" style="3" bestFit="1" customWidth="1"/>
    <col min="23" max="16384" width="10" style="3"/>
  </cols>
  <sheetData>
    <row r="4" spans="2:20" ht="18.75" x14ac:dyDescent="0.25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</row>
    <row r="5" spans="2:20" ht="18.75" x14ac:dyDescent="0.25">
      <c r="B5" s="1" t="s">
        <v>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</row>
    <row r="6" spans="2:20" ht="9" customHeight="1" x14ac:dyDescent="0.25">
      <c r="C6" s="5"/>
      <c r="D6" s="5"/>
      <c r="E6" s="6"/>
      <c r="F6" s="5"/>
      <c r="G6" s="5"/>
      <c r="H6" s="5"/>
      <c r="I6" s="5"/>
      <c r="J6" s="6"/>
      <c r="K6" s="6"/>
      <c r="L6" s="7"/>
      <c r="M6" s="7"/>
      <c r="N6" s="7"/>
      <c r="O6" s="6"/>
      <c r="P6" s="6"/>
      <c r="Q6" s="5"/>
      <c r="R6" s="5"/>
      <c r="S6" s="5"/>
      <c r="T6" s="5"/>
    </row>
    <row r="7" spans="2:20" s="9" customFormat="1" ht="47.25" x14ac:dyDescent="0.25">
      <c r="B7" s="8" t="s">
        <v>2</v>
      </c>
      <c r="C7" s="8" t="s">
        <v>3</v>
      </c>
      <c r="D7" s="8"/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  <c r="P7" s="8" t="s">
        <v>15</v>
      </c>
    </row>
    <row r="8" spans="2:20" s="16" customFormat="1" x14ac:dyDescent="0.25">
      <c r="B8" s="10">
        <v>1</v>
      </c>
      <c r="C8" s="11" t="s">
        <v>16</v>
      </c>
      <c r="D8" s="12"/>
      <c r="E8" s="13">
        <v>60000</v>
      </c>
      <c r="F8" s="13">
        <f>IF(E8&gt;=[1]Datos!$D$14,([1]Datos!$D$14*[1]Datos!$C$14),IF(E8&lt;=[1]Datos!$D$14,(E8*[1]Datos!$C$14)))</f>
        <v>1722</v>
      </c>
      <c r="G8" s="13">
        <f>IF(E8&gt;=[1]Datos!$D$15,([1]Datos!$D$15*[1]Datos!$C$15),IF(E8&lt;=[1]Datos!$D$15,(E8*[1]Datos!$C$15)))</f>
        <v>1824</v>
      </c>
      <c r="H8" s="14"/>
      <c r="I8" s="15">
        <f t="shared" ref="I8:I9" si="0">+E8-(F8+G8+H8)</f>
        <v>56454</v>
      </c>
      <c r="J8" s="15">
        <f>IF(I8&lt;=[1]Datos!$G$7,"0",IF(I8&lt;=[1]Datos!$G$8,(I8-[1]Datos!$F$8)*[1]Datos!$I$6,IF(I8&lt;=[1]Datos!$G$9,[1]Datos!$I$8+(I8-[1]Datos!$F$9)*[1]Datos!$J$6,IF(I8&gt;=[1]Datos!$F$10,([1]Datos!$I$8+[1]Datos!$J$8)+(I8-[1]Datos!$F$10)*[1]Datos!$K$6))))</f>
        <v>3486.6756666666661</v>
      </c>
      <c r="K8" s="14"/>
      <c r="L8" s="14">
        <v>25</v>
      </c>
      <c r="M8" s="13">
        <f>+H8+K8+L8</f>
        <v>25</v>
      </c>
      <c r="N8" s="13">
        <f>+J8</f>
        <v>3486.6756666666661</v>
      </c>
      <c r="O8" s="15">
        <f>+F8+G8+J8+M8-N8</f>
        <v>3571</v>
      </c>
      <c r="P8" s="13">
        <f t="shared" ref="P8:P9" si="1">+E8-O8</f>
        <v>56429</v>
      </c>
    </row>
    <row r="9" spans="2:20" s="16" customFormat="1" ht="16.5" thickBot="1" x14ac:dyDescent="0.3">
      <c r="B9" s="17">
        <v>2</v>
      </c>
      <c r="C9" s="11" t="s">
        <v>16</v>
      </c>
      <c r="D9" s="12"/>
      <c r="E9" s="13">
        <v>60000</v>
      </c>
      <c r="F9" s="13">
        <f>IF(E9&gt;=[1]Datos!$D$14,([1]Datos!$D$14*[1]Datos!$C$14),IF(E9&lt;=[1]Datos!$D$14,(E9*[1]Datos!$C$14)))</f>
        <v>1722</v>
      </c>
      <c r="G9" s="13">
        <f>IF(E9&gt;=[1]Datos!$D$15,([1]Datos!$D$15*[1]Datos!$C$15),IF(E9&lt;=[1]Datos!$D$15,(E9*[1]Datos!$C$15)))</f>
        <v>1824</v>
      </c>
      <c r="H9" s="14"/>
      <c r="I9" s="13">
        <f t="shared" si="0"/>
        <v>56454</v>
      </c>
      <c r="J9" s="13">
        <f>IF(I9&lt;=[1]Datos!$G$7,"0",IF(I9&lt;=[1]Datos!$G$8,(I9-[1]Datos!$F$8)*[1]Datos!$I$6,IF(I9&lt;=[1]Datos!$G$9,[1]Datos!$I$8+(I9-[1]Datos!$F$9)*[1]Datos!$J$6,IF(I9&gt;=[1]Datos!$F$10,([1]Datos!$I$8+[1]Datos!$J$8)+(I9-[1]Datos!$F$10)*[1]Datos!$K$6))))</f>
        <v>3486.6756666666661</v>
      </c>
      <c r="K9" s="14">
        <f>1702.16-25</f>
        <v>1677.16</v>
      </c>
      <c r="L9" s="14">
        <v>25</v>
      </c>
      <c r="M9" s="13">
        <f t="shared" ref="M9" si="2">+H9+K9+L9</f>
        <v>1702.16</v>
      </c>
      <c r="N9" s="18"/>
      <c r="O9" s="13">
        <f t="shared" ref="O9" si="3">+F9+G9+J9+M9</f>
        <v>8734.8356666666659</v>
      </c>
      <c r="P9" s="13">
        <f t="shared" si="1"/>
        <v>51265.164333333334</v>
      </c>
    </row>
    <row r="10" spans="2:20" ht="16.5" thickBot="1" x14ac:dyDescent="0.3">
      <c r="B10" s="19" t="s">
        <v>17</v>
      </c>
      <c r="C10" s="20"/>
      <c r="D10" s="21"/>
      <c r="E10" s="22">
        <f>SUM(E8:E9)</f>
        <v>120000</v>
      </c>
      <c r="F10" s="22">
        <f>SUM(F8:F9)</f>
        <v>3444</v>
      </c>
      <c r="G10" s="22">
        <f>SUM(G8:G9)</f>
        <v>3648</v>
      </c>
      <c r="H10" s="23"/>
      <c r="I10" s="22">
        <f t="shared" ref="I10:P10" si="4">SUM(I8:I9)</f>
        <v>112908</v>
      </c>
      <c r="J10" s="24">
        <f t="shared" si="4"/>
        <v>6973.3513333333321</v>
      </c>
      <c r="K10" s="25">
        <f t="shared" si="4"/>
        <v>1677.16</v>
      </c>
      <c r="L10" s="22">
        <f t="shared" si="4"/>
        <v>50</v>
      </c>
      <c r="M10" s="24">
        <f t="shared" si="4"/>
        <v>1727.16</v>
      </c>
      <c r="N10" s="22">
        <f t="shared" si="4"/>
        <v>3486.6756666666661</v>
      </c>
      <c r="O10" s="24">
        <f t="shared" si="4"/>
        <v>12305.835666666666</v>
      </c>
      <c r="P10" s="22">
        <f t="shared" si="4"/>
        <v>107694.16433333333</v>
      </c>
    </row>
    <row r="14" spans="2:20" x14ac:dyDescent="0.25">
      <c r="F14" s="26"/>
      <c r="I14" s="26"/>
    </row>
    <row r="16" spans="2:20" x14ac:dyDescent="0.25">
      <c r="C16" s="26"/>
      <c r="M16" s="26"/>
    </row>
  </sheetData>
  <mergeCells count="5">
    <mergeCell ref="B4:P4"/>
    <mergeCell ref="B5:P5"/>
    <mergeCell ref="C8:D8"/>
    <mergeCell ref="C9:D9"/>
    <mergeCell ref="B10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Rafael Castillo Tejada</dc:creator>
  <cp:lastModifiedBy>Claudio Rafael Castillo Tejada</cp:lastModifiedBy>
  <dcterms:created xsi:type="dcterms:W3CDTF">2021-10-08T18:40:21Z</dcterms:created>
  <dcterms:modified xsi:type="dcterms:W3CDTF">2021-10-08T18:40:56Z</dcterms:modified>
</cp:coreProperties>
</file>