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san\UAF\FINANZAS\Leslie Coste\Presupuestos\2022\Documentos para la OAI EXCEL Y PDF\Ejecución Presupuestaria\"/>
    </mc:Choice>
  </mc:AlternateContent>
  <bookViews>
    <workbookView xWindow="-120" yWindow="-120" windowWidth="29040" windowHeight="15840"/>
  </bookViews>
  <sheets>
    <sheet name="P1 Presupuesto Aprobado" sheetId="1" r:id="rId1"/>
    <sheet name="P2 Presupuesto Aprobado-Ejec " sheetId="2" r:id="rId2"/>
    <sheet name="P3 Ejecucion " sheetId="3" r:id="rId3"/>
  </sheets>
  <definedNames>
    <definedName name="_xlnm.Print_Area" localSheetId="0">'P1 Presupuesto Aprobado'!$B$1:$E$98</definedName>
    <definedName name="_xlnm.Print_Area" localSheetId="1">'P2 Presupuesto Aprobado-Ejec '!$B$2:$I$95</definedName>
    <definedName name="_xlnm.Print_Area" localSheetId="2">'P3 Ejecucion '!$C$2:$S$92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8" i="1" l="1"/>
  <c r="D38" i="1"/>
  <c r="D38" i="2" l="1"/>
  <c r="D55" i="2"/>
  <c r="D29" i="2"/>
  <c r="D28" i="2" s="1"/>
  <c r="D27" i="2"/>
  <c r="D26" i="2"/>
  <c r="D24" i="2"/>
  <c r="D22" i="2"/>
  <c r="D21" i="2"/>
  <c r="D19" i="2"/>
  <c r="D17" i="2"/>
  <c r="D14" i="2"/>
  <c r="D13" i="2"/>
  <c r="C65" i="2"/>
  <c r="C64" i="2" s="1"/>
  <c r="C62" i="2"/>
  <c r="C60" i="2"/>
  <c r="C59" i="2"/>
  <c r="C56" i="2"/>
  <c r="C55" i="2"/>
  <c r="C45" i="2"/>
  <c r="C39" i="2"/>
  <c r="C37" i="2"/>
  <c r="C36" i="2"/>
  <c r="C35" i="2"/>
  <c r="C34" i="2"/>
  <c r="C33" i="2"/>
  <c r="C32" i="2"/>
  <c r="C31" i="2"/>
  <c r="C30" i="2"/>
  <c r="C29" i="2"/>
  <c r="C27" i="2"/>
  <c r="C26" i="2"/>
  <c r="C25" i="2"/>
  <c r="C24" i="2"/>
  <c r="C23" i="2"/>
  <c r="C22" i="2"/>
  <c r="C21" i="2"/>
  <c r="C20" i="2"/>
  <c r="C19" i="2"/>
  <c r="C17" i="2"/>
  <c r="C16" i="2"/>
  <c r="C15" i="2"/>
  <c r="C14" i="2"/>
  <c r="C13" i="2"/>
  <c r="I38" i="2"/>
  <c r="H65" i="2"/>
  <c r="H64" i="2" s="1"/>
  <c r="I64" i="2" s="1"/>
  <c r="H45" i="2"/>
  <c r="H38" i="2" s="1"/>
  <c r="H35" i="2"/>
  <c r="H29" i="2"/>
  <c r="H28" i="2" s="1"/>
  <c r="I28" i="2" s="1"/>
  <c r="H27" i="2"/>
  <c r="H26" i="2"/>
  <c r="H25" i="2"/>
  <c r="H24" i="2"/>
  <c r="H23" i="2"/>
  <c r="H19" i="2"/>
  <c r="H17" i="2"/>
  <c r="H14" i="2"/>
  <c r="H13" i="2"/>
  <c r="C38" i="2" l="1"/>
  <c r="C28" i="2"/>
  <c r="D12" i="2"/>
  <c r="C12" i="2"/>
  <c r="D18" i="2"/>
  <c r="C54" i="2"/>
  <c r="C18" i="2"/>
  <c r="H18" i="2"/>
  <c r="I18" i="2" s="1"/>
  <c r="H12" i="2"/>
  <c r="S63" i="3"/>
  <c r="S37" i="3"/>
  <c r="R63" i="3"/>
  <c r="R37" i="3"/>
  <c r="R27" i="3"/>
  <c r="R17" i="3"/>
  <c r="R84" i="3" s="1"/>
  <c r="R11" i="3"/>
  <c r="I12" i="2" l="1"/>
  <c r="H85" i="2"/>
  <c r="C85" i="2"/>
  <c r="C38" i="1"/>
  <c r="Q84" i="3" l="1"/>
  <c r="Q63" i="3"/>
  <c r="Q37" i="3"/>
  <c r="Q27" i="3"/>
  <c r="Q11" i="3"/>
  <c r="Q17" i="3"/>
  <c r="G28" i="2"/>
  <c r="G38" i="2"/>
  <c r="G64" i="2"/>
  <c r="G18" i="2"/>
  <c r="D54" i="2" l="1"/>
  <c r="D64" i="2"/>
  <c r="D85" i="2" s="1"/>
  <c r="D64" i="1"/>
  <c r="D54" i="1"/>
  <c r="D18" i="1"/>
  <c r="D12" i="1"/>
  <c r="D85" i="1" s="1"/>
  <c r="F18" i="2" l="1"/>
  <c r="P17" i="3"/>
  <c r="P84" i="3"/>
  <c r="E27" i="3"/>
  <c r="F27" i="3"/>
  <c r="G27" i="3"/>
  <c r="H27" i="3"/>
  <c r="I27" i="3"/>
  <c r="J27" i="3"/>
  <c r="K27" i="3"/>
  <c r="L27" i="3"/>
  <c r="M27" i="3"/>
  <c r="N27" i="3"/>
  <c r="O27" i="3"/>
  <c r="P27" i="3"/>
  <c r="E17" i="3"/>
  <c r="F17" i="3"/>
  <c r="G17" i="3"/>
  <c r="H17" i="3"/>
  <c r="I17" i="3"/>
  <c r="J17" i="3"/>
  <c r="K17" i="3"/>
  <c r="L17" i="3"/>
  <c r="M17" i="3"/>
  <c r="N17" i="3"/>
  <c r="O17" i="3"/>
  <c r="E11" i="3"/>
  <c r="F11" i="3"/>
  <c r="G11" i="3"/>
  <c r="H11" i="3"/>
  <c r="I11" i="3"/>
  <c r="J11" i="3"/>
  <c r="K11" i="3"/>
  <c r="L11" i="3"/>
  <c r="M11" i="3"/>
  <c r="N11" i="3"/>
  <c r="O11" i="3"/>
  <c r="P11" i="3"/>
  <c r="D34" i="3" l="1"/>
  <c r="D27" i="3" s="1"/>
  <c r="S27" i="3" s="1"/>
  <c r="D25" i="3"/>
  <c r="D18" i="3"/>
  <c r="D16" i="3"/>
  <c r="D13" i="3"/>
  <c r="D12" i="3"/>
  <c r="D11" i="3" l="1"/>
  <c r="S11" i="3" s="1"/>
  <c r="D17" i="3"/>
  <c r="S17" i="3" s="1"/>
  <c r="F28" i="2"/>
  <c r="F12" i="2"/>
  <c r="G12" i="2"/>
  <c r="G85" i="2" s="1"/>
  <c r="C18" i="1"/>
  <c r="C54" i="1"/>
  <c r="C28" i="1"/>
  <c r="C12" i="1"/>
  <c r="E12" i="2"/>
  <c r="E18" i="2"/>
  <c r="E28" i="2"/>
  <c r="C85" i="1" l="1"/>
  <c r="I85" i="2"/>
  <c r="D84" i="3"/>
  <c r="S84" i="3" s="1"/>
  <c r="E85" i="2"/>
  <c r="F85" i="2"/>
</calcChain>
</file>

<file path=xl/sharedStrings.xml><?xml version="1.0" encoding="utf-8"?>
<sst xmlns="http://schemas.openxmlformats.org/spreadsheetml/2006/main" count="290" uniqueCount="119">
  <si>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</si>
  <si>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</si>
  <si>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</si>
  <si>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</si>
  <si>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</si>
  <si>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</si>
  <si>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</si>
  <si>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</si>
  <si>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</si>
  <si>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</si>
  <si>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</si>
  <si>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</si>
  <si>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</si>
  <si>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</si>
  <si>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</si>
  <si>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</si>
  <si>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</si>
  <si>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</si>
  <si>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</si>
  <si>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</si>
  <si>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</si>
  <si>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</si>
  <si>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</si>
  <si>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</si>
  <si>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</si>
  <si>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</si>
  <si>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</si>
  <si>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</si>
  <si>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</si>
  <si>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</si>
  <si>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</si>
  <si>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</si>
  <si>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</si>
  <si>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</si>
  <si>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</si>
  <si>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</si>
  <si>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</si>
  <si>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</si>
  <si>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</si>
  <si>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</si>
  <si>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</si>
  <si>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</si>
  <si>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</si>
  <si>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</si>
  <si>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</si>
  <si>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</si>
  <si>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</si>
  <si>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</si>
  <si>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</si>
  <si>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</si>
  <si>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</si>
  <si>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</si>
  <si>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</si>
  <si>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</si>
  <si>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</si>
  <si>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</si>
  <si>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</si>
  <si>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</si>
  <si>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</si>
  <si>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</si>
  <si>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</si>
  <si>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</si>
  <si>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</si>
  <si>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</si>
  <si>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</si>
  <si>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</si>
  <si>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</si>
  <si>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</si>
  <si>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</si>
  <si>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</si>
  <si>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</si>
  <si>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</si>
  <si>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</si>
  <si>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</si>
  <si>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</si>
  <si>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</si>
  <si>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</si>
  <si>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</si>
  <si>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</si>
  <si>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</si>
  <si>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</si>
  <si>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</si>
  <si>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</si>
  <si>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</si>
  <si>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</si>
  <si>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</si>
  <si>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</si>
  <si>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</si>
  <si>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</si>
  <si>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</si>
  <si>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</si>
  <si>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</si>
  <si>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</si>
  <si>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</si>
  <si>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</si>
  <si>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Ministerio de Hacienda</t>
  </si>
  <si>
    <t>Unidad de Analisis Financiero</t>
  </si>
  <si>
    <t>Encargado División de Contabilidad</t>
  </si>
  <si>
    <t>Enc. Dept Administrativo y Financiero</t>
  </si>
  <si>
    <t>Encargado Adm. Y Financiero</t>
  </si>
  <si>
    <t>Giancarlo Ricardo Sánchez</t>
  </si>
  <si>
    <t>Leslie Coste</t>
  </si>
  <si>
    <t xml:space="preserve">Analista de Presupuesto </t>
  </si>
  <si>
    <t xml:space="preserve">      Leslie Coste</t>
  </si>
  <si>
    <t xml:space="preserve">      Carlos Castellanos</t>
  </si>
  <si>
    <t xml:space="preserve">        Aprobado por: </t>
  </si>
  <si>
    <t xml:space="preserve">       Analista de Presupuesto </t>
  </si>
  <si>
    <t xml:space="preserve">                  Revisado por: </t>
  </si>
  <si>
    <t xml:space="preserve">   Giancarlo  Ricardo Sánchez</t>
  </si>
  <si>
    <t xml:space="preserve">Preparado por: </t>
  </si>
  <si>
    <t xml:space="preserve">     Revisado  por: </t>
  </si>
  <si>
    <t xml:space="preserve">  Carlos R. Castellanos</t>
  </si>
  <si>
    <t xml:space="preserve">Encargado División de Contabilidad </t>
  </si>
  <si>
    <t xml:space="preserve">     Aprobado por: </t>
  </si>
  <si>
    <t xml:space="preserve">         Preparado Por:</t>
  </si>
  <si>
    <t xml:space="preserve">        Leslie Coste                                                                                                            Carlos Castellanos</t>
  </si>
  <si>
    <t xml:space="preserve">     Preparado Por:                                                                                                              Revisado  por: </t>
  </si>
  <si>
    <t xml:space="preserve">Analista de Presupuesto                                                                               Encargado División de Contabilidad   </t>
  </si>
  <si>
    <t xml:space="preserve">         Aprobado por: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</si>
</sst>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_);_(* \(#,##0.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sz val="10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0" fontId="0" fillId="3" borderId="0" xfId="0" applyFill="1"/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0" fillId="0" borderId="4" xfId="0" applyBorder="1"/>
    <xf numFmtId="0" fontId="3" fillId="0" borderId="4" xfId="0" applyFont="1" applyBorder="1" applyAlignment="1">
      <alignment horizontal="left" indent="1"/>
    </xf>
    <xf numFmtId="164" fontId="3" fillId="0" borderId="4" xfId="0" applyNumberFormat="1" applyFont="1" applyBorder="1"/>
    <xf numFmtId="0" fontId="0" fillId="0" borderId="4" xfId="0" applyBorder="1" applyAlignment="1">
      <alignment horizontal="left" indent="2"/>
    </xf>
    <xf numFmtId="164" fontId="0" fillId="0" borderId="4" xfId="0" applyNumberFormat="1" applyBorder="1"/>
    <xf numFmtId="0" fontId="3" fillId="0" borderId="4" xfId="0" applyFont="1" applyBorder="1" applyAlignment="1">
      <alignment horizontal="left"/>
    </xf>
    <xf numFmtId="0" fontId="2" fillId="2" borderId="4" xfId="0" applyFont="1" applyFill="1" applyBorder="1" applyAlignment="1">
      <alignment vertical="center"/>
    </xf>
    <xf numFmtId="164" fontId="3" fillId="2" borderId="4" xfId="0" applyNumberFormat="1" applyFont="1" applyFill="1" applyBorder="1"/>
    <xf numFmtId="164" fontId="2" fillId="2" borderId="4" xfId="0" applyNumberFormat="1" applyFont="1" applyFill="1" applyBorder="1"/>
    <xf numFmtId="0" fontId="2" fillId="2" borderId="5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43" fontId="0" fillId="0" borderId="4" xfId="1" applyFont="1" applyBorder="1"/>
    <xf numFmtId="43" fontId="3" fillId="0" borderId="4" xfId="1" applyFont="1" applyBorder="1"/>
    <xf numFmtId="43" fontId="3" fillId="0" borderId="4" xfId="0" applyNumberFormat="1" applyFont="1" applyBorder="1"/>
    <xf numFmtId="0" fontId="9" fillId="0" borderId="0" xfId="0" applyFont="1"/>
    <xf numFmtId="0" fontId="8" fillId="0" borderId="0" xfId="0" applyFont="1"/>
    <xf numFmtId="0" fontId="9" fillId="0" borderId="0" xfId="0" applyFont="1" applyAlignment="1">
      <alignment horizontal="left"/>
    </xf>
    <xf numFmtId="0" fontId="9" fillId="0" borderId="4" xfId="0" applyFont="1" applyBorder="1"/>
    <xf numFmtId="0" fontId="10" fillId="5" borderId="1" xfId="0" applyFont="1" applyFill="1" applyBorder="1" applyAlignment="1">
      <alignment horizontal="center"/>
    </xf>
    <xf numFmtId="0" fontId="10" fillId="5" borderId="4" xfId="0" applyFont="1" applyFill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164" fontId="8" fillId="0" borderId="0" xfId="0" applyNumberFormat="1" applyFont="1" applyBorder="1"/>
    <xf numFmtId="164" fontId="8" fillId="0" borderId="4" xfId="0" applyNumberFormat="1" applyFont="1" applyBorder="1"/>
    <xf numFmtId="0" fontId="8" fillId="0" borderId="4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164" fontId="9" fillId="0" borderId="4" xfId="0" applyNumberFormat="1" applyFont="1" applyBorder="1"/>
    <xf numFmtId="43" fontId="9" fillId="0" borderId="4" xfId="1" applyFont="1" applyBorder="1"/>
    <xf numFmtId="0" fontId="9" fillId="0" borderId="4" xfId="0" applyFont="1" applyBorder="1" applyAlignment="1">
      <alignment horizontal="center" wrapText="1"/>
    </xf>
    <xf numFmtId="0" fontId="10" fillId="2" borderId="4" xfId="0" applyFont="1" applyFill="1" applyBorder="1" applyAlignment="1">
      <alignment vertical="center"/>
    </xf>
    <xf numFmtId="164" fontId="10" fillId="2" borderId="4" xfId="0" applyNumberFormat="1" applyFont="1" applyFill="1" applyBorder="1"/>
    <xf numFmtId="43" fontId="8" fillId="0" borderId="4" xfId="0" applyNumberFormat="1" applyFont="1" applyBorder="1"/>
    <xf numFmtId="0" fontId="5" fillId="0" borderId="0" xfId="0" applyFont="1" applyBorder="1" applyAlignment="1">
      <alignment horizontal="center" vertical="top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0" borderId="3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3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3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4" xfId="0" applyFont="1" applyFill="1" applyBorder="1" applyAlignment="1">
      <alignment horizontal="left" vertical="center"/>
    </xf>
    <xf numFmtId="43" fontId="2" fillId="2" borderId="4" xfId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2" borderId="1" xfId="0" applyFont="1" applyFill="1" applyBorder="1" applyAlignment="1">
      <alignment horizontal="left" vertical="center"/>
    </xf>
    <xf numFmtId="43" fontId="10" fillId="2" borderId="1" xfId="1" applyFont="1" applyFill="1" applyBorder="1" applyAlignment="1">
      <alignment horizontal="center" vertical="center" wrapText="1"/>
    </xf>
    <xf numFmtId="43" fontId="10" fillId="2" borderId="2" xfId="1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/>
    </xf>
    <xf numFmtId="0" fontId="12" fillId="0" borderId="0" xfId="0" applyFont="1"/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7" fillId="0" borderId="0" xfId="0" applyFont="1"/>
    <xf numFmtId="0" fontId="18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2" fillId="2" borderId="8" xfId="0" applyFont="1" applyFill="1" applyBorder="1" applyAlignment="1">
      <alignment vertical="center"/>
    </xf>
    <xf numFmtId="164" fontId="2" fillId="2" borderId="8" xfId="0" applyNumberFormat="1" applyFont="1" applyFill="1" applyBorder="1"/>
    <xf numFmtId="0" fontId="0" fillId="0" borderId="0" xfId="0" applyBorder="1"/>
    <xf numFmtId="0" fontId="16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2</xdr:row>
      <xdr:rowOff>161925</xdr:rowOff>
    </xdr:from>
    <xdr:to>
      <xdr:col>1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 editAs="oneCell">
    <xdr:from>
      <xdr:col>2</xdr:col>
      <xdr:colOff>44450</xdr:colOff>
      <xdr:row>2</xdr:row>
      <xdr:rowOff>15875</xdr:rowOff>
    </xdr:from>
    <xdr:to>
      <xdr:col>3</xdr:col>
      <xdr:colOff>1108075</xdr:colOff>
      <xdr:row>5</xdr:row>
      <xdr:rowOff>7714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16800" y="396875"/>
          <a:ext cx="2425700" cy="820514"/>
        </a:xfrm>
        <a:prstGeom prst="rect">
          <a:avLst/>
        </a:prstGeom>
      </xdr:spPr>
    </xdr:pic>
    <xdr:clientData/>
  </xdr:twoCellAnchor>
  <xdr:twoCellAnchor editAs="oneCell">
    <xdr:from>
      <xdr:col>1</xdr:col>
      <xdr:colOff>247650</xdr:colOff>
      <xdr:row>2</xdr:row>
      <xdr:rowOff>28575</xdr:rowOff>
    </xdr:from>
    <xdr:to>
      <xdr:col>1</xdr:col>
      <xdr:colOff>2435225</xdr:colOff>
      <xdr:row>5</xdr:row>
      <xdr:rowOff>189940</xdr:rowOff>
    </xdr:to>
    <xdr:pic>
      <xdr:nvPicPr>
        <xdr:cNvPr id="7" name="Imagen 1" descr="Resultado de imagen para logo ministerio de hacienda republica dominicana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409575"/>
          <a:ext cx="2187575" cy="9900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1832882</xdr:colOff>
      <xdr:row>1</xdr:row>
      <xdr:rowOff>122463</xdr:rowOff>
    </xdr:from>
    <xdr:to>
      <xdr:col>2</xdr:col>
      <xdr:colOff>57150</xdr:colOff>
      <xdr:row>5</xdr:row>
      <xdr:rowOff>116460</xdr:rowOff>
    </xdr:to>
    <xdr:pic>
      <xdr:nvPicPr>
        <xdr:cNvPr id="4" name="Imagen 1" descr="Resultado de imagen para logo ministerio de hacienda republica dominicana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882" y="312963"/>
          <a:ext cx="2333625" cy="10281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585107</xdr:colOff>
      <xdr:row>1</xdr:row>
      <xdr:rowOff>121104</xdr:rowOff>
    </xdr:from>
    <xdr:to>
      <xdr:col>8</xdr:col>
      <xdr:colOff>557894</xdr:colOff>
      <xdr:row>5</xdr:row>
      <xdr:rowOff>158999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12286" y="311604"/>
          <a:ext cx="2612572" cy="107203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623662</xdr:colOff>
      <xdr:row>2</xdr:row>
      <xdr:rowOff>86494</xdr:rowOff>
    </xdr:from>
    <xdr:to>
      <xdr:col>17</xdr:col>
      <xdr:colOff>1</xdr:colOff>
      <xdr:row>4</xdr:row>
      <xdr:rowOff>201634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28376" y="467494"/>
          <a:ext cx="2614839" cy="754676"/>
        </a:xfrm>
        <a:prstGeom prst="rect">
          <a:avLst/>
        </a:prstGeom>
      </xdr:spPr>
    </xdr:pic>
    <xdr:clientData/>
  </xdr:twoCellAnchor>
  <xdr:twoCellAnchor editAs="oneCell">
    <xdr:from>
      <xdr:col>2</xdr:col>
      <xdr:colOff>1336675</xdr:colOff>
      <xdr:row>1</xdr:row>
      <xdr:rowOff>154214</xdr:rowOff>
    </xdr:from>
    <xdr:to>
      <xdr:col>2</xdr:col>
      <xdr:colOff>3834946</xdr:colOff>
      <xdr:row>6</xdr:row>
      <xdr:rowOff>104669</xdr:rowOff>
    </xdr:to>
    <xdr:pic>
      <xdr:nvPicPr>
        <xdr:cNvPr id="5" name="Imagen 1" descr="Resultado de imagen para logo ministerio de hacienda republica dominicana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0675" y="344714"/>
          <a:ext cx="2498271" cy="11887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18"/>
  <sheetViews>
    <sheetView showGridLines="0" tabSelected="1" view="pageBreakPreview" topLeftCell="B1" zoomScale="60" zoomScaleNormal="100" workbookViewId="0">
      <selection activeCell="I96" sqref="I96"/>
    </sheetView>
  </sheetViews>
  <sheetFormatPr defaultColWidth="11.42578125" defaultRowHeight="15" x14ac:dyDescent="0.25"/>
  <cols>
    <col min="1" max="1" width="4.7109375" customWidth="1"/>
    <col min="2" max="2" width="99.5703125" customWidth="1"/>
    <col min="3" max="3" width="20.42578125" customWidth="1"/>
    <col min="4" max="4" width="24.85546875" customWidth="1"/>
  </cols>
  <sheetData>
    <row r="3" spans="1:15" ht="28.5" customHeight="1" x14ac:dyDescent="0.25">
      <c r="B3" s="51" t="s">
        <v>95</v>
      </c>
      <c r="C3" s="52"/>
      <c r="D3" s="52"/>
      <c r="E3" s="10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21" customHeight="1" x14ac:dyDescent="0.25">
      <c r="B4" s="49" t="s">
        <v>96</v>
      </c>
      <c r="C4" s="50"/>
      <c r="D4" s="50"/>
      <c r="E4" s="9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5.75" x14ac:dyDescent="0.25">
      <c r="B5" s="57">
        <v>2022</v>
      </c>
      <c r="C5" s="58"/>
      <c r="D5" s="58"/>
      <c r="E5" s="8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.75" customHeight="1" x14ac:dyDescent="0.25">
      <c r="B6" s="53" t="s">
        <v>76</v>
      </c>
      <c r="C6" s="54"/>
      <c r="D6" s="54"/>
      <c r="E6" s="7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.75" customHeight="1" x14ac:dyDescent="0.25">
      <c r="A7" s="6"/>
      <c r="B7" s="53" t="s">
        <v>77</v>
      </c>
      <c r="C7" s="54"/>
      <c r="D7" s="54"/>
      <c r="E7" s="6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x14ac:dyDescent="0.25">
      <c r="B8" s="11"/>
      <c r="C8" s="11"/>
      <c r="D8" s="11"/>
    </row>
    <row r="9" spans="1:15" ht="15" customHeight="1" x14ac:dyDescent="0.25">
      <c r="B9" s="55" t="s">
        <v>66</v>
      </c>
      <c r="C9" s="56" t="s">
        <v>94</v>
      </c>
      <c r="D9" s="56" t="s">
        <v>93</v>
      </c>
      <c r="E9" s="1"/>
    </row>
    <row r="10" spans="1:15" ht="23.25" customHeight="1" x14ac:dyDescent="0.25">
      <c r="B10" s="55"/>
      <c r="C10" s="56"/>
      <c r="D10" s="56"/>
      <c r="E10" s="1"/>
    </row>
    <row r="11" spans="1:15" x14ac:dyDescent="0.25">
      <c r="B11" s="16" t="s">
        <v>0</v>
      </c>
      <c r="C11" s="13"/>
      <c r="D11" s="13"/>
      <c r="E11" s="1"/>
    </row>
    <row r="12" spans="1:15" x14ac:dyDescent="0.25">
      <c r="B12" s="12" t="s">
        <v>1</v>
      </c>
      <c r="C12" s="13">
        <f>+C13+C14+C15+C16+C17</f>
        <v>116012210</v>
      </c>
      <c r="D12" s="13">
        <f>+D13+D14+D15+D16+D17</f>
        <v>141573162</v>
      </c>
      <c r="E12" s="1"/>
    </row>
    <row r="13" spans="1:15" x14ac:dyDescent="0.25">
      <c r="B13" s="14" t="s">
        <v>2</v>
      </c>
      <c r="C13" s="15">
        <v>80416785</v>
      </c>
      <c r="D13" s="23">
        <v>84197987</v>
      </c>
      <c r="E13" s="1"/>
    </row>
    <row r="14" spans="1:15" x14ac:dyDescent="0.25">
      <c r="B14" s="14" t="s">
        <v>3</v>
      </c>
      <c r="C14" s="15">
        <v>26434000</v>
      </c>
      <c r="D14" s="23">
        <v>46594000</v>
      </c>
      <c r="E14" s="1"/>
    </row>
    <row r="15" spans="1:15" x14ac:dyDescent="0.25">
      <c r="B15" s="14" t="s">
        <v>4</v>
      </c>
      <c r="C15" s="15">
        <v>486000</v>
      </c>
      <c r="D15" s="23">
        <v>486000</v>
      </c>
      <c r="E15" s="1"/>
    </row>
    <row r="16" spans="1:15" x14ac:dyDescent="0.25">
      <c r="B16" s="14" t="s">
        <v>5</v>
      </c>
      <c r="C16" s="15">
        <v>150000</v>
      </c>
      <c r="D16" s="23">
        <v>150000</v>
      </c>
      <c r="E16" s="1"/>
    </row>
    <row r="17" spans="2:5" x14ac:dyDescent="0.25">
      <c r="B17" s="14" t="s">
        <v>6</v>
      </c>
      <c r="C17" s="15">
        <v>8525425</v>
      </c>
      <c r="D17" s="23">
        <v>10145175</v>
      </c>
      <c r="E17" s="1"/>
    </row>
    <row r="18" spans="2:5" x14ac:dyDescent="0.25">
      <c r="B18" s="12" t="s">
        <v>7</v>
      </c>
      <c r="C18" s="13">
        <f>+C19+C20+C21+C22+C23+C24+C25+C26+C27</f>
        <v>68753902</v>
      </c>
      <c r="D18" s="13">
        <f>+D19+D20+D21+D22+D23+D24+D25+D26+D27</f>
        <v>167686950</v>
      </c>
      <c r="E18" s="1"/>
    </row>
    <row r="19" spans="2:5" x14ac:dyDescent="0.25">
      <c r="B19" s="14" t="s">
        <v>8</v>
      </c>
      <c r="C19" s="15">
        <v>4559360</v>
      </c>
      <c r="D19" s="23">
        <v>6633360</v>
      </c>
      <c r="E19" s="1"/>
    </row>
    <row r="20" spans="2:5" x14ac:dyDescent="0.25">
      <c r="B20" s="14" t="s">
        <v>9</v>
      </c>
      <c r="C20" s="15">
        <v>4759649</v>
      </c>
      <c r="D20" s="23">
        <v>4773649</v>
      </c>
      <c r="E20" s="1"/>
    </row>
    <row r="21" spans="2:5" x14ac:dyDescent="0.25">
      <c r="B21" s="14" t="s">
        <v>10</v>
      </c>
      <c r="C21" s="15">
        <v>901280</v>
      </c>
      <c r="D21" s="23">
        <v>901280</v>
      </c>
      <c r="E21" s="1"/>
    </row>
    <row r="22" spans="2:5" x14ac:dyDescent="0.25">
      <c r="B22" s="14" t="s">
        <v>11</v>
      </c>
      <c r="C22" s="15">
        <v>9128212</v>
      </c>
      <c r="D22" s="23">
        <v>19128212</v>
      </c>
      <c r="E22" s="1"/>
    </row>
    <row r="23" spans="2:5" x14ac:dyDescent="0.25">
      <c r="B23" s="14" t="s">
        <v>12</v>
      </c>
      <c r="C23" s="15">
        <v>17756055</v>
      </c>
      <c r="D23" s="23">
        <v>68072055</v>
      </c>
    </row>
    <row r="24" spans="2:5" x14ac:dyDescent="0.25">
      <c r="B24" s="14" t="s">
        <v>13</v>
      </c>
      <c r="C24" s="15">
        <v>2655093</v>
      </c>
      <c r="D24" s="23">
        <v>2660093</v>
      </c>
    </row>
    <row r="25" spans="2:5" x14ac:dyDescent="0.25">
      <c r="B25" s="14" t="s">
        <v>14</v>
      </c>
      <c r="C25" s="15">
        <v>3030816</v>
      </c>
      <c r="D25" s="23">
        <v>3605816</v>
      </c>
    </row>
    <row r="26" spans="2:5" x14ac:dyDescent="0.25">
      <c r="B26" s="14" t="s">
        <v>15</v>
      </c>
      <c r="C26" s="15">
        <v>24660437</v>
      </c>
      <c r="D26" s="23">
        <v>55235485</v>
      </c>
    </row>
    <row r="27" spans="2:5" x14ac:dyDescent="0.25">
      <c r="B27" s="14" t="s">
        <v>16</v>
      </c>
      <c r="C27" s="15">
        <v>1303000</v>
      </c>
      <c r="D27" s="23">
        <v>6677000</v>
      </c>
    </row>
    <row r="28" spans="2:5" x14ac:dyDescent="0.25">
      <c r="B28" s="12" t="s">
        <v>17</v>
      </c>
      <c r="C28" s="13">
        <f>+C29+C30+C31+C32+C33+C34+C35+C37</f>
        <v>13186048</v>
      </c>
      <c r="D28" s="13">
        <f>+D29+D30+D31+D32+D33+D34+D35+D37</f>
        <v>33706381.670000002</v>
      </c>
    </row>
    <row r="29" spans="2:5" x14ac:dyDescent="0.25">
      <c r="B29" s="14" t="s">
        <v>18</v>
      </c>
      <c r="C29" s="15">
        <v>519200</v>
      </c>
      <c r="D29" s="23">
        <v>618200</v>
      </c>
    </row>
    <row r="30" spans="2:5" x14ac:dyDescent="0.25">
      <c r="B30" s="14" t="s">
        <v>19</v>
      </c>
      <c r="C30" s="15">
        <v>3636342</v>
      </c>
      <c r="D30" s="23">
        <v>981342</v>
      </c>
    </row>
    <row r="31" spans="2:5" x14ac:dyDescent="0.25">
      <c r="B31" s="14" t="s">
        <v>20</v>
      </c>
      <c r="C31" s="15">
        <v>775357</v>
      </c>
      <c r="D31" s="23">
        <v>1017357</v>
      </c>
    </row>
    <row r="32" spans="2:5" x14ac:dyDescent="0.25">
      <c r="B32" s="14" t="s">
        <v>21</v>
      </c>
      <c r="C32" s="15">
        <v>164494</v>
      </c>
      <c r="D32" s="23">
        <v>164494</v>
      </c>
    </row>
    <row r="33" spans="2:4" x14ac:dyDescent="0.25">
      <c r="B33" s="14" t="s">
        <v>22</v>
      </c>
      <c r="C33" s="15">
        <v>24318</v>
      </c>
      <c r="D33" s="23">
        <v>34318</v>
      </c>
    </row>
    <row r="34" spans="2:4" x14ac:dyDescent="0.25">
      <c r="B34" s="14" t="s">
        <v>23</v>
      </c>
      <c r="C34" s="15">
        <v>10629</v>
      </c>
      <c r="D34" s="23">
        <v>10629</v>
      </c>
    </row>
    <row r="35" spans="2:4" x14ac:dyDescent="0.25">
      <c r="B35" s="14" t="s">
        <v>24</v>
      </c>
      <c r="C35" s="15">
        <v>3584600</v>
      </c>
      <c r="D35" s="23">
        <v>3584600</v>
      </c>
    </row>
    <row r="36" spans="2:4" x14ac:dyDescent="0.25">
      <c r="B36" s="14" t="s">
        <v>25</v>
      </c>
      <c r="C36" s="15"/>
      <c r="D36" s="23"/>
    </row>
    <row r="37" spans="2:4" x14ac:dyDescent="0.25">
      <c r="B37" s="14" t="s">
        <v>26</v>
      </c>
      <c r="C37" s="15">
        <v>4471108</v>
      </c>
      <c r="D37" s="23">
        <v>27295441.670000002</v>
      </c>
    </row>
    <row r="38" spans="2:4" x14ac:dyDescent="0.25">
      <c r="B38" s="12" t="s">
        <v>27</v>
      </c>
      <c r="C38" s="13">
        <f>+C39+C45</f>
        <v>4053617</v>
      </c>
      <c r="D38" s="13">
        <f>+D39+D45</f>
        <v>4453617</v>
      </c>
    </row>
    <row r="39" spans="2:4" x14ac:dyDescent="0.25">
      <c r="B39" s="14" t="s">
        <v>28</v>
      </c>
      <c r="C39" s="15">
        <v>0</v>
      </c>
      <c r="D39" s="23">
        <v>400000</v>
      </c>
    </row>
    <row r="40" spans="2:4" x14ac:dyDescent="0.25">
      <c r="B40" s="14" t="s">
        <v>29</v>
      </c>
      <c r="C40" s="15"/>
      <c r="D40" s="11"/>
    </row>
    <row r="41" spans="2:4" x14ac:dyDescent="0.25">
      <c r="B41" s="14" t="s">
        <v>30</v>
      </c>
      <c r="C41" s="15"/>
      <c r="D41" s="11"/>
    </row>
    <row r="42" spans="2:4" x14ac:dyDescent="0.25">
      <c r="B42" s="14" t="s">
        <v>31</v>
      </c>
      <c r="C42" s="15"/>
      <c r="D42" s="11"/>
    </row>
    <row r="43" spans="2:4" x14ac:dyDescent="0.25">
      <c r="B43" s="14" t="s">
        <v>32</v>
      </c>
      <c r="C43" s="15"/>
      <c r="D43" s="11"/>
    </row>
    <row r="44" spans="2:4" x14ac:dyDescent="0.25">
      <c r="B44" s="14" t="s">
        <v>33</v>
      </c>
      <c r="C44" s="15"/>
      <c r="D44" s="11"/>
    </row>
    <row r="45" spans="2:4" x14ac:dyDescent="0.25">
      <c r="B45" s="14" t="s">
        <v>34</v>
      </c>
      <c r="C45" s="15">
        <v>4053617</v>
      </c>
      <c r="D45" s="23">
        <v>4053617</v>
      </c>
    </row>
    <row r="46" spans="2:4" x14ac:dyDescent="0.25">
      <c r="B46" s="14" t="s">
        <v>35</v>
      </c>
      <c r="C46" s="15"/>
      <c r="D46" s="11"/>
    </row>
    <row r="47" spans="2:4" x14ac:dyDescent="0.25">
      <c r="B47" s="12" t="s">
        <v>36</v>
      </c>
      <c r="C47" s="13">
        <v>0</v>
      </c>
      <c r="D47" s="11"/>
    </row>
    <row r="48" spans="2:4" x14ac:dyDescent="0.25">
      <c r="B48" s="14" t="s">
        <v>37</v>
      </c>
      <c r="C48" s="15"/>
      <c r="D48" s="11"/>
    </row>
    <row r="49" spans="2:4" x14ac:dyDescent="0.25">
      <c r="B49" s="14" t="s">
        <v>38</v>
      </c>
      <c r="C49" s="15"/>
      <c r="D49" s="11"/>
    </row>
    <row r="50" spans="2:4" x14ac:dyDescent="0.25">
      <c r="B50" s="14" t="s">
        <v>39</v>
      </c>
      <c r="C50" s="15"/>
      <c r="D50" s="11"/>
    </row>
    <row r="51" spans="2:4" x14ac:dyDescent="0.25">
      <c r="B51" s="14" t="s">
        <v>40</v>
      </c>
      <c r="C51" s="15"/>
      <c r="D51" s="11"/>
    </row>
    <row r="52" spans="2:4" x14ac:dyDescent="0.25">
      <c r="B52" s="14" t="s">
        <v>41</v>
      </c>
      <c r="C52" s="15"/>
      <c r="D52" s="11"/>
    </row>
    <row r="53" spans="2:4" x14ac:dyDescent="0.25">
      <c r="B53" s="14" t="s">
        <v>42</v>
      </c>
      <c r="C53" s="15"/>
      <c r="D53" s="11"/>
    </row>
    <row r="54" spans="2:4" x14ac:dyDescent="0.25">
      <c r="B54" s="12" t="s">
        <v>43</v>
      </c>
      <c r="C54" s="13">
        <f>+C55+C56+C59+C60+C62</f>
        <v>15311373</v>
      </c>
      <c r="D54" s="13">
        <f>+D55+D56+D59+D60+D62</f>
        <v>72234373</v>
      </c>
    </row>
    <row r="55" spans="2:4" x14ac:dyDescent="0.25">
      <c r="B55" s="14" t="s">
        <v>44</v>
      </c>
      <c r="C55" s="15">
        <v>10337513</v>
      </c>
      <c r="D55" s="23">
        <v>51637513</v>
      </c>
    </row>
    <row r="56" spans="2:4" x14ac:dyDescent="0.25">
      <c r="B56" s="14" t="s">
        <v>45</v>
      </c>
      <c r="C56" s="15">
        <v>368160</v>
      </c>
      <c r="D56" s="23">
        <v>4468160</v>
      </c>
    </row>
    <row r="57" spans="2:4" x14ac:dyDescent="0.25">
      <c r="B57" s="14" t="s">
        <v>46</v>
      </c>
      <c r="C57" s="15"/>
      <c r="D57" s="11"/>
    </row>
    <row r="58" spans="2:4" x14ac:dyDescent="0.25">
      <c r="B58" s="14" t="s">
        <v>47</v>
      </c>
      <c r="C58" s="15"/>
      <c r="D58" s="11"/>
    </row>
    <row r="59" spans="2:4" x14ac:dyDescent="0.25">
      <c r="B59" s="14" t="s">
        <v>48</v>
      </c>
      <c r="C59" s="15">
        <v>4155700</v>
      </c>
      <c r="D59" s="23">
        <v>14484700</v>
      </c>
    </row>
    <row r="60" spans="2:4" x14ac:dyDescent="0.25">
      <c r="B60" s="14" t="s">
        <v>49</v>
      </c>
      <c r="C60" s="15">
        <v>400000</v>
      </c>
      <c r="D60" s="23">
        <v>1355000</v>
      </c>
    </row>
    <row r="61" spans="2:4" x14ac:dyDescent="0.25">
      <c r="B61" s="14" t="s">
        <v>50</v>
      </c>
      <c r="C61" s="15"/>
      <c r="D61" s="11"/>
    </row>
    <row r="62" spans="2:4" x14ac:dyDescent="0.25">
      <c r="B62" s="14" t="s">
        <v>51</v>
      </c>
      <c r="C62" s="15">
        <v>50000</v>
      </c>
      <c r="D62" s="23">
        <v>289000</v>
      </c>
    </row>
    <row r="63" spans="2:4" x14ac:dyDescent="0.25">
      <c r="B63" s="14" t="s">
        <v>52</v>
      </c>
      <c r="C63" s="15"/>
      <c r="D63" s="11"/>
    </row>
    <row r="64" spans="2:4" x14ac:dyDescent="0.25">
      <c r="B64" s="12" t="s">
        <v>53</v>
      </c>
      <c r="C64" s="13">
        <v>0</v>
      </c>
      <c r="D64" s="13">
        <f>+D65</f>
        <v>47600000</v>
      </c>
    </row>
    <row r="65" spans="2:4" x14ac:dyDescent="0.25">
      <c r="B65" s="14" t="s">
        <v>54</v>
      </c>
      <c r="C65" s="15">
        <v>0</v>
      </c>
      <c r="D65" s="23">
        <v>47600000</v>
      </c>
    </row>
    <row r="66" spans="2:4" x14ac:dyDescent="0.25">
      <c r="B66" s="14" t="s">
        <v>55</v>
      </c>
      <c r="C66" s="15"/>
      <c r="D66" s="11"/>
    </row>
    <row r="67" spans="2:4" x14ac:dyDescent="0.25">
      <c r="B67" s="14" t="s">
        <v>56</v>
      </c>
      <c r="C67" s="15"/>
      <c r="D67" s="11"/>
    </row>
    <row r="68" spans="2:4" x14ac:dyDescent="0.25">
      <c r="B68" s="14" t="s">
        <v>57</v>
      </c>
      <c r="C68" s="15"/>
      <c r="D68" s="11"/>
    </row>
    <row r="69" spans="2:4" x14ac:dyDescent="0.25">
      <c r="B69" s="12" t="s">
        <v>58</v>
      </c>
      <c r="C69" s="13">
        <v>0</v>
      </c>
      <c r="D69" s="11"/>
    </row>
    <row r="70" spans="2:4" x14ac:dyDescent="0.25">
      <c r="B70" s="14" t="s">
        <v>59</v>
      </c>
      <c r="C70" s="15"/>
      <c r="D70" s="11"/>
    </row>
    <row r="71" spans="2:4" x14ac:dyDescent="0.25">
      <c r="B71" s="14" t="s">
        <v>60</v>
      </c>
      <c r="C71" s="15"/>
      <c r="D71" s="11"/>
    </row>
    <row r="72" spans="2:4" x14ac:dyDescent="0.25">
      <c r="B72" s="12" t="s">
        <v>61</v>
      </c>
      <c r="C72" s="13">
        <v>0</v>
      </c>
      <c r="D72" s="11"/>
    </row>
    <row r="73" spans="2:4" x14ac:dyDescent="0.25">
      <c r="B73" s="14" t="s">
        <v>62</v>
      </c>
      <c r="C73" s="15"/>
      <c r="D73" s="11"/>
    </row>
    <row r="74" spans="2:4" x14ac:dyDescent="0.25">
      <c r="B74" s="14" t="s">
        <v>63</v>
      </c>
      <c r="C74" s="15"/>
      <c r="D74" s="11"/>
    </row>
    <row r="75" spans="2:4" x14ac:dyDescent="0.25">
      <c r="B75" s="14" t="s">
        <v>64</v>
      </c>
      <c r="C75" s="15"/>
      <c r="D75" s="11"/>
    </row>
    <row r="76" spans="2:4" x14ac:dyDescent="0.25">
      <c r="B76" s="16" t="s">
        <v>67</v>
      </c>
      <c r="C76" s="13">
        <v>0</v>
      </c>
      <c r="D76" s="13"/>
    </row>
    <row r="77" spans="2:4" x14ac:dyDescent="0.25">
      <c r="B77" s="12" t="s">
        <v>68</v>
      </c>
      <c r="C77" s="13"/>
      <c r="D77" s="11"/>
    </row>
    <row r="78" spans="2:4" x14ac:dyDescent="0.25">
      <c r="B78" s="14" t="s">
        <v>69</v>
      </c>
      <c r="C78" s="15"/>
      <c r="D78" s="11"/>
    </row>
    <row r="79" spans="2:4" x14ac:dyDescent="0.25">
      <c r="B79" s="14" t="s">
        <v>70</v>
      </c>
      <c r="C79" s="15"/>
      <c r="D79" s="11"/>
    </row>
    <row r="80" spans="2:4" x14ac:dyDescent="0.25">
      <c r="B80" s="12" t="s">
        <v>71</v>
      </c>
      <c r="C80" s="13">
        <v>0</v>
      </c>
      <c r="D80" s="11"/>
    </row>
    <row r="81" spans="2:11" x14ac:dyDescent="0.25">
      <c r="B81" s="14" t="s">
        <v>72</v>
      </c>
      <c r="C81" s="15"/>
      <c r="D81" s="11"/>
    </row>
    <row r="82" spans="2:11" x14ac:dyDescent="0.25">
      <c r="B82" s="14" t="s">
        <v>73</v>
      </c>
      <c r="C82" s="15"/>
      <c r="D82" s="11"/>
    </row>
    <row r="83" spans="2:11" x14ac:dyDescent="0.25">
      <c r="B83" s="12" t="s">
        <v>74</v>
      </c>
      <c r="C83" s="13">
        <v>0</v>
      </c>
      <c r="D83" s="11"/>
    </row>
    <row r="84" spans="2:11" x14ac:dyDescent="0.25">
      <c r="B84" s="14" t="s">
        <v>75</v>
      </c>
      <c r="C84" s="15"/>
      <c r="D84" s="11"/>
    </row>
    <row r="85" spans="2:11" x14ac:dyDescent="0.25">
      <c r="B85" s="80" t="s">
        <v>65</v>
      </c>
      <c r="C85" s="81">
        <f>+C12+C18+C28+C38+C54+C64</f>
        <v>217317150</v>
      </c>
      <c r="D85" s="81">
        <f>+D12+D18+D28+D38+D54+D64</f>
        <v>467254483.67000002</v>
      </c>
    </row>
    <row r="86" spans="2:11" x14ac:dyDescent="0.25">
      <c r="B86" s="82"/>
      <c r="C86" s="82"/>
      <c r="D86" s="82"/>
      <c r="E86" s="82"/>
    </row>
    <row r="87" spans="2:11" x14ac:dyDescent="0.25">
      <c r="B87" s="82"/>
      <c r="C87" s="82"/>
      <c r="D87" s="82"/>
      <c r="E87" s="82"/>
    </row>
    <row r="88" spans="2:11" x14ac:dyDescent="0.25">
      <c r="B88" s="82"/>
      <c r="C88" s="82"/>
      <c r="D88" s="82"/>
      <c r="E88" s="82"/>
    </row>
    <row r="89" spans="2:11" x14ac:dyDescent="0.25">
      <c r="B89" s="82"/>
      <c r="C89" s="82"/>
      <c r="D89" s="82"/>
      <c r="E89" s="82"/>
    </row>
    <row r="90" spans="2:11" x14ac:dyDescent="0.25">
      <c r="B90" s="82"/>
      <c r="C90" s="82"/>
      <c r="D90" s="82"/>
      <c r="E90" s="82"/>
    </row>
    <row r="91" spans="2:11" x14ac:dyDescent="0.25">
      <c r="B91" s="82"/>
      <c r="C91" s="82"/>
      <c r="D91" s="82"/>
      <c r="E91" s="82"/>
    </row>
    <row r="92" spans="2:11" x14ac:dyDescent="0.25">
      <c r="B92" s="75" t="s">
        <v>116</v>
      </c>
      <c r="C92" s="75"/>
      <c r="D92" s="75" t="s">
        <v>118</v>
      </c>
      <c r="E92" s="82"/>
    </row>
    <row r="93" spans="2:11" x14ac:dyDescent="0.25">
      <c r="B93" s="78" t="s">
        <v>115</v>
      </c>
      <c r="C93" s="79"/>
      <c r="D93" s="78" t="s">
        <v>100</v>
      </c>
      <c r="E93" s="75"/>
      <c r="F93" s="75"/>
      <c r="G93" s="75"/>
      <c r="H93" s="75"/>
      <c r="I93" s="75"/>
    </row>
    <row r="94" spans="2:11" x14ac:dyDescent="0.25">
      <c r="B94" s="79" t="s">
        <v>117</v>
      </c>
      <c r="C94" s="78"/>
      <c r="D94" s="79" t="s">
        <v>99</v>
      </c>
      <c r="E94" s="79"/>
      <c r="F94" s="79"/>
      <c r="G94" s="79"/>
      <c r="H94" s="78"/>
      <c r="I94" s="79"/>
    </row>
    <row r="95" spans="2:11" x14ac:dyDescent="0.25">
      <c r="B95" s="79"/>
      <c r="C95" s="79"/>
      <c r="D95" s="79"/>
      <c r="E95" s="79"/>
      <c r="F95" s="79"/>
      <c r="G95" s="79"/>
      <c r="H95" s="79"/>
      <c r="I95" s="79"/>
      <c r="J95" s="79"/>
      <c r="K95" s="79"/>
    </row>
    <row r="96" spans="2:11" x14ac:dyDescent="0.25">
      <c r="B96" s="79"/>
      <c r="C96" s="79"/>
      <c r="D96" s="79"/>
      <c r="E96" s="79"/>
      <c r="F96" s="79"/>
      <c r="G96" s="79"/>
      <c r="H96" s="79"/>
      <c r="I96" s="79"/>
      <c r="J96" s="79"/>
      <c r="K96" s="79"/>
    </row>
    <row r="97" spans="2:11" x14ac:dyDescent="0.25">
      <c r="B97" s="79"/>
      <c r="C97" s="78"/>
      <c r="F97" s="79"/>
      <c r="G97" s="79"/>
      <c r="H97" s="79"/>
      <c r="I97" s="79"/>
      <c r="J97" s="79"/>
      <c r="K97" s="79"/>
    </row>
    <row r="98" spans="2:11" ht="18.75" x14ac:dyDescent="0.3">
      <c r="B98" s="28"/>
      <c r="C98" s="28"/>
    </row>
    <row r="99" spans="2:11" ht="26.25" customHeight="1" x14ac:dyDescent="0.3">
      <c r="B99" s="26"/>
      <c r="C99" s="26"/>
      <c r="E99" s="26"/>
    </row>
    <row r="100" spans="2:11" ht="33.75" customHeight="1" x14ac:dyDescent="0.25">
      <c r="B100" s="82"/>
      <c r="C100" s="82"/>
      <c r="D100" s="82"/>
      <c r="E100" s="82"/>
    </row>
    <row r="101" spans="2:11" x14ac:dyDescent="0.25">
      <c r="B101" s="82"/>
      <c r="C101" s="82"/>
      <c r="D101" s="82"/>
      <c r="E101" s="82"/>
    </row>
    <row r="102" spans="2:11" x14ac:dyDescent="0.25">
      <c r="B102" s="82"/>
      <c r="C102" s="82"/>
      <c r="D102" s="82"/>
      <c r="E102" s="82"/>
    </row>
    <row r="103" spans="2:11" x14ac:dyDescent="0.25">
      <c r="B103" s="82"/>
      <c r="C103" s="82"/>
      <c r="D103" s="82"/>
      <c r="E103" s="82"/>
    </row>
    <row r="104" spans="2:11" x14ac:dyDescent="0.25">
      <c r="B104" s="82"/>
      <c r="C104" s="82"/>
      <c r="D104" s="82"/>
      <c r="E104" s="82"/>
    </row>
    <row r="105" spans="2:11" x14ac:dyDescent="0.25">
      <c r="B105" s="82"/>
      <c r="C105" s="82"/>
      <c r="D105" s="82"/>
      <c r="E105" s="82"/>
    </row>
    <row r="106" spans="2:11" x14ac:dyDescent="0.25">
      <c r="B106" s="82"/>
      <c r="C106" s="82"/>
      <c r="D106" s="82"/>
      <c r="E106" s="82"/>
    </row>
    <row r="107" spans="2:11" x14ac:dyDescent="0.25">
      <c r="B107" s="82"/>
      <c r="C107" s="82"/>
      <c r="D107" s="82"/>
      <c r="E107" s="82"/>
    </row>
    <row r="108" spans="2:11" x14ac:dyDescent="0.25">
      <c r="B108" s="82"/>
      <c r="C108" s="82"/>
      <c r="D108" s="82"/>
      <c r="E108" s="82"/>
    </row>
    <row r="109" spans="2:11" x14ac:dyDescent="0.25">
      <c r="B109" s="82"/>
      <c r="C109" s="82"/>
      <c r="D109" s="82"/>
      <c r="E109" s="82"/>
    </row>
    <row r="110" spans="2:11" x14ac:dyDescent="0.25">
      <c r="B110" s="82"/>
      <c r="C110" s="82"/>
      <c r="D110" s="82"/>
      <c r="E110" s="82"/>
    </row>
    <row r="111" spans="2:11" x14ac:dyDescent="0.25">
      <c r="B111" s="82"/>
      <c r="C111" s="82"/>
      <c r="D111" s="82"/>
      <c r="E111" s="82"/>
    </row>
    <row r="112" spans="2:11" x14ac:dyDescent="0.25">
      <c r="B112" s="82"/>
      <c r="C112" s="82"/>
      <c r="D112" s="82"/>
      <c r="E112" s="82"/>
    </row>
    <row r="113" spans="2:5" x14ac:dyDescent="0.25">
      <c r="B113" s="82"/>
      <c r="C113" s="82"/>
      <c r="D113" s="82"/>
      <c r="E113" s="82"/>
    </row>
    <row r="114" spans="2:5" x14ac:dyDescent="0.25">
      <c r="B114" s="82"/>
      <c r="C114" s="82"/>
      <c r="D114" s="82"/>
      <c r="E114" s="82"/>
    </row>
    <row r="115" spans="2:5" x14ac:dyDescent="0.25">
      <c r="B115" s="82"/>
      <c r="C115" s="82"/>
      <c r="D115" s="82"/>
      <c r="E115" s="82"/>
    </row>
    <row r="116" spans="2:5" x14ac:dyDescent="0.25">
      <c r="B116" s="82"/>
      <c r="C116" s="82"/>
      <c r="D116" s="82"/>
      <c r="E116" s="82"/>
    </row>
    <row r="117" spans="2:5" x14ac:dyDescent="0.25">
      <c r="B117" s="82"/>
      <c r="C117" s="82"/>
      <c r="D117" s="82"/>
      <c r="E117" s="82"/>
    </row>
    <row r="118" spans="2:5" x14ac:dyDescent="0.25">
      <c r="B118" s="82"/>
      <c r="C118" s="82"/>
      <c r="D118" s="82"/>
      <c r="E118" s="82"/>
    </row>
  </sheetData>
  <mergeCells count="8">
    <mergeCell ref="B4:D4"/>
    <mergeCell ref="B3:D3"/>
    <mergeCell ref="B7:D7"/>
    <mergeCell ref="B9:B10"/>
    <mergeCell ref="C9:C10"/>
    <mergeCell ref="D9:D10"/>
    <mergeCell ref="B6:D6"/>
    <mergeCell ref="B5:D5"/>
  </mergeCells>
  <pageMargins left="0.7" right="0.7" top="0.75" bottom="0.75" header="0.3" footer="0.3"/>
  <pageSetup scale="47" orientation="portrait" r:id="rId1"/>
  <rowBreaks count="1" manualBreakCount="1">
    <brk id="97" min="1" max="4" man="1"/>
  </rowBreaks>
  <colBreaks count="1" manualBreakCount="1">
    <brk id="1" max="90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6"/>
  <sheetViews>
    <sheetView showGridLines="0" topLeftCell="A70" zoomScale="70" zoomScaleNormal="70" workbookViewId="0">
      <selection activeCell="B90" sqref="B90:I93"/>
    </sheetView>
  </sheetViews>
  <sheetFormatPr defaultColWidth="11.42578125" defaultRowHeight="15" x14ac:dyDescent="0.25"/>
  <cols>
    <col min="2" max="2" width="61.5703125" customWidth="1"/>
    <col min="3" max="3" width="23" customWidth="1"/>
    <col min="4" max="4" width="25.140625" customWidth="1"/>
    <col min="5" max="5" width="19.28515625" customWidth="1"/>
    <col min="6" max="6" width="18.7109375" bestFit="1" customWidth="1"/>
    <col min="7" max="7" width="19.7109375" bestFit="1" customWidth="1"/>
    <col min="8" max="8" width="19.7109375" customWidth="1"/>
    <col min="9" max="9" width="19.28515625" customWidth="1"/>
    <col min="10" max="10" width="17.7109375" bestFit="1" customWidth="1"/>
  </cols>
  <sheetData>
    <row r="2" spans="2:10" x14ac:dyDescent="0.25">
      <c r="C2" s="59"/>
      <c r="D2" s="59"/>
      <c r="E2" s="59"/>
      <c r="F2" s="59"/>
      <c r="G2" s="59"/>
      <c r="H2" s="47"/>
    </row>
    <row r="3" spans="2:10" ht="28.5" customHeight="1" x14ac:dyDescent="0.25">
      <c r="C3" s="51" t="s">
        <v>95</v>
      </c>
      <c r="D3" s="52"/>
      <c r="E3" s="52"/>
      <c r="F3" s="52"/>
      <c r="G3" s="52"/>
      <c r="H3" s="44"/>
      <c r="I3" s="10"/>
      <c r="J3" s="10"/>
    </row>
    <row r="4" spans="2:10" ht="21" customHeight="1" x14ac:dyDescent="0.25">
      <c r="C4" s="49" t="s">
        <v>96</v>
      </c>
      <c r="D4" s="50"/>
      <c r="E4" s="50"/>
      <c r="F4" s="50"/>
      <c r="G4" s="50"/>
      <c r="H4" s="43"/>
      <c r="I4" s="9"/>
      <c r="J4" s="9"/>
    </row>
    <row r="5" spans="2:10" ht="15.75" x14ac:dyDescent="0.25">
      <c r="C5" s="57">
        <v>2022</v>
      </c>
      <c r="D5" s="58"/>
      <c r="E5" s="58"/>
      <c r="F5" s="58"/>
      <c r="G5" s="58"/>
      <c r="H5" s="46"/>
      <c r="I5" s="8"/>
      <c r="J5" s="8"/>
    </row>
    <row r="6" spans="2:10" ht="15.75" customHeight="1" x14ac:dyDescent="0.25">
      <c r="C6" s="53" t="s">
        <v>92</v>
      </c>
      <c r="D6" s="54"/>
      <c r="E6" s="54"/>
      <c r="F6" s="54"/>
      <c r="G6" s="54"/>
      <c r="H6" s="45"/>
      <c r="I6" s="7"/>
      <c r="J6" s="7"/>
    </row>
    <row r="7" spans="2:10" ht="15.75" customHeight="1" x14ac:dyDescent="0.25">
      <c r="C7" s="54" t="s">
        <v>77</v>
      </c>
      <c r="D7" s="54"/>
      <c r="E7" s="54"/>
      <c r="F7" s="54"/>
      <c r="G7" s="54"/>
      <c r="H7" s="45"/>
      <c r="I7" s="7"/>
      <c r="J7" s="7"/>
    </row>
    <row r="9" spans="2:10" ht="25.5" customHeight="1" x14ac:dyDescent="0.25">
      <c r="B9" s="60" t="s">
        <v>66</v>
      </c>
      <c r="C9" s="61" t="s">
        <v>94</v>
      </c>
      <c r="D9" s="61" t="s">
        <v>93</v>
      </c>
      <c r="E9" s="63" t="s">
        <v>91</v>
      </c>
      <c r="F9" s="64"/>
      <c r="G9" s="64"/>
      <c r="H9" s="64"/>
      <c r="I9" s="65"/>
    </row>
    <row r="10" spans="2:10" ht="18.75" x14ac:dyDescent="0.3">
      <c r="B10" s="60"/>
      <c r="C10" s="62"/>
      <c r="D10" s="62"/>
      <c r="E10" s="30" t="s">
        <v>79</v>
      </c>
      <c r="F10" s="30" t="s">
        <v>80</v>
      </c>
      <c r="G10" s="30" t="s">
        <v>81</v>
      </c>
      <c r="H10" s="30" t="s">
        <v>82</v>
      </c>
      <c r="I10" s="31" t="s">
        <v>78</v>
      </c>
    </row>
    <row r="11" spans="2:10" ht="18.75" x14ac:dyDescent="0.3">
      <c r="B11" s="32" t="s">
        <v>0</v>
      </c>
      <c r="C11" s="26"/>
      <c r="D11" s="33"/>
      <c r="E11" s="33"/>
      <c r="F11" s="33"/>
      <c r="G11" s="33"/>
      <c r="H11" s="33"/>
      <c r="I11" s="34"/>
    </row>
    <row r="12" spans="2:10" ht="18.75" x14ac:dyDescent="0.3">
      <c r="B12" s="35" t="s">
        <v>1</v>
      </c>
      <c r="C12" s="34">
        <f>+C13+C14+C15+C16+C17</f>
        <v>116012210</v>
      </c>
      <c r="D12" s="34">
        <f>+D13+D14+D15+D16+D17</f>
        <v>141573162</v>
      </c>
      <c r="E12" s="34">
        <f t="shared" ref="E12" si="0">+E13+E14+E17</f>
        <v>6399833.3200000003</v>
      </c>
      <c r="F12" s="34">
        <f t="shared" ref="F12" si="1">+F13+F14+F17</f>
        <v>8454817.7599999998</v>
      </c>
      <c r="G12" s="34">
        <f t="shared" ref="G12:H12" si="2">+G13+G14+G17</f>
        <v>7463064.4500000002</v>
      </c>
      <c r="H12" s="34">
        <f t="shared" si="2"/>
        <v>11162028.350000001</v>
      </c>
      <c r="I12" s="34">
        <f>+E12+F12+G12+H12</f>
        <v>33479743.880000003</v>
      </c>
    </row>
    <row r="13" spans="2:10" ht="18.75" x14ac:dyDescent="0.3">
      <c r="B13" s="36" t="s">
        <v>2</v>
      </c>
      <c r="C13" s="37">
        <f>+'P1 Presupuesto Aprobado'!C13</f>
        <v>80416785</v>
      </c>
      <c r="D13" s="37">
        <f>+'P1 Presupuesto Aprobado'!$D$13</f>
        <v>84197987</v>
      </c>
      <c r="E13" s="37">
        <v>5203313.34</v>
      </c>
      <c r="F13" s="37">
        <v>6117833.3499999996</v>
      </c>
      <c r="G13" s="37">
        <v>5647987.0899999999</v>
      </c>
      <c r="H13" s="37">
        <f>+'P3 Ejecucion '!R12</f>
        <v>5622223.5300000003</v>
      </c>
      <c r="I13" s="29"/>
    </row>
    <row r="14" spans="2:10" ht="18.75" x14ac:dyDescent="0.3">
      <c r="B14" s="36" t="s">
        <v>3</v>
      </c>
      <c r="C14" s="37">
        <f>+'P1 Presupuesto Aprobado'!C14</f>
        <v>26434000</v>
      </c>
      <c r="D14" s="37">
        <f>+'P1 Presupuesto Aprobado'!$D$14</f>
        <v>46594000</v>
      </c>
      <c r="E14" s="37">
        <v>425000</v>
      </c>
      <c r="F14" s="38">
        <v>1443000</v>
      </c>
      <c r="G14" s="38">
        <v>1004000</v>
      </c>
      <c r="H14" s="38">
        <f>+'P3 Ejecucion '!R13</f>
        <v>4735300</v>
      </c>
      <c r="I14" s="29"/>
    </row>
    <row r="15" spans="2:10" ht="18.75" x14ac:dyDescent="0.3">
      <c r="B15" s="36" t="s">
        <v>4</v>
      </c>
      <c r="C15" s="37">
        <f>+'P1 Presupuesto Aprobado'!C15</f>
        <v>486000</v>
      </c>
      <c r="D15" s="37">
        <v>486000</v>
      </c>
      <c r="E15" s="29"/>
      <c r="F15" s="29"/>
      <c r="G15" s="29"/>
      <c r="H15" s="29"/>
      <c r="I15" s="29"/>
    </row>
    <row r="16" spans="2:10" ht="18.75" x14ac:dyDescent="0.3">
      <c r="B16" s="36" t="s">
        <v>5</v>
      </c>
      <c r="C16" s="37">
        <f>+'P1 Presupuesto Aprobado'!C16</f>
        <v>150000</v>
      </c>
      <c r="D16" s="37">
        <v>150000</v>
      </c>
      <c r="E16" s="29"/>
      <c r="F16" s="29"/>
      <c r="G16" s="29"/>
      <c r="H16" s="29"/>
      <c r="I16" s="29"/>
    </row>
    <row r="17" spans="2:9" ht="18.75" x14ac:dyDescent="0.3">
      <c r="B17" s="36" t="s">
        <v>6</v>
      </c>
      <c r="C17" s="37">
        <f>+'P1 Presupuesto Aprobado'!C17</f>
        <v>8525425</v>
      </c>
      <c r="D17" s="37">
        <f>+'P1 Presupuesto Aprobado'!$D$17</f>
        <v>10145175</v>
      </c>
      <c r="E17" s="37">
        <v>771519.98</v>
      </c>
      <c r="F17" s="38">
        <v>893984.41</v>
      </c>
      <c r="G17" s="38">
        <v>811077.36</v>
      </c>
      <c r="H17" s="38">
        <f>+'P3 Ejecucion '!R16</f>
        <v>804504.82</v>
      </c>
      <c r="I17" s="29"/>
    </row>
    <row r="18" spans="2:9" ht="18.75" x14ac:dyDescent="0.3">
      <c r="B18" s="35" t="s">
        <v>7</v>
      </c>
      <c r="C18" s="34">
        <f>+C19+C20+C21+C22+C23+C24+C25+C26+C27</f>
        <v>68753902</v>
      </c>
      <c r="D18" s="34">
        <f>+D19+D20+D21+D22+D23+D24+D25+D26+D27</f>
        <v>167686950</v>
      </c>
      <c r="E18" s="34">
        <f t="shared" ref="E18" si="3">+E19+E26</f>
        <v>143549.54</v>
      </c>
      <c r="F18" s="34">
        <f>+F19+F23+F24+F26</f>
        <v>1348285.76</v>
      </c>
      <c r="G18" s="34">
        <f>+G19+G20+G23+G24+G25+G26+G27</f>
        <v>8805506.3599999994</v>
      </c>
      <c r="H18" s="34">
        <f>+H19+H20+H23+H24+H25+H26+H27</f>
        <v>2046694.43</v>
      </c>
      <c r="I18" s="34">
        <f>+E18+F18+G18+H18</f>
        <v>12344036.09</v>
      </c>
    </row>
    <row r="19" spans="2:9" ht="18.75" x14ac:dyDescent="0.3">
      <c r="B19" s="36" t="s">
        <v>8</v>
      </c>
      <c r="C19" s="37">
        <f>+'P1 Presupuesto Aprobado'!C19</f>
        <v>4559360</v>
      </c>
      <c r="D19" s="37">
        <f>+'P1 Presupuesto Aprobado'!$D$19</f>
        <v>6633360</v>
      </c>
      <c r="E19" s="37">
        <v>137549.54</v>
      </c>
      <c r="F19" s="38">
        <v>422637.15</v>
      </c>
      <c r="G19" s="38">
        <v>418073.24</v>
      </c>
      <c r="H19" s="38">
        <f>+'P3 Ejecucion '!R18</f>
        <v>596782.11</v>
      </c>
      <c r="I19" s="29"/>
    </row>
    <row r="20" spans="2:9" ht="37.5" x14ac:dyDescent="0.3">
      <c r="B20" s="36" t="s">
        <v>9</v>
      </c>
      <c r="C20" s="37">
        <f>+'P1 Presupuesto Aprobado'!C20</f>
        <v>4759649</v>
      </c>
      <c r="D20" s="37">
        <v>4773649</v>
      </c>
      <c r="E20" s="29"/>
      <c r="F20" s="29"/>
      <c r="G20" s="38">
        <v>13688</v>
      </c>
      <c r="H20" s="38"/>
      <c r="I20" s="29"/>
    </row>
    <row r="21" spans="2:9" ht="18.75" x14ac:dyDescent="0.3">
      <c r="B21" s="36" t="s">
        <v>10</v>
      </c>
      <c r="C21" s="37">
        <f>+'P1 Presupuesto Aprobado'!C21</f>
        <v>901280</v>
      </c>
      <c r="D21" s="37">
        <f>+'P1 Presupuesto Aprobado'!D21</f>
        <v>901280</v>
      </c>
      <c r="E21" s="29"/>
      <c r="F21" s="29"/>
      <c r="G21" s="29"/>
      <c r="H21" s="29"/>
      <c r="I21" s="29"/>
    </row>
    <row r="22" spans="2:9" ht="18.75" x14ac:dyDescent="0.3">
      <c r="B22" s="36" t="s">
        <v>11</v>
      </c>
      <c r="C22" s="37">
        <f>+'P1 Presupuesto Aprobado'!C22</f>
        <v>9128212</v>
      </c>
      <c r="D22" s="37">
        <f>+'P1 Presupuesto Aprobado'!D22</f>
        <v>19128212</v>
      </c>
      <c r="E22" s="29"/>
      <c r="F22" s="29"/>
      <c r="G22" s="38">
        <v>0</v>
      </c>
      <c r="H22" s="38"/>
      <c r="I22" s="29"/>
    </row>
    <row r="23" spans="2:9" ht="18.75" x14ac:dyDescent="0.3">
      <c r="B23" s="36" t="s">
        <v>12</v>
      </c>
      <c r="C23" s="37">
        <f>+'P1 Presupuesto Aprobado'!C23</f>
        <v>17756055</v>
      </c>
      <c r="D23" s="37">
        <v>68072055</v>
      </c>
      <c r="E23" s="29"/>
      <c r="F23" s="38">
        <v>41300</v>
      </c>
      <c r="G23" s="38">
        <v>562015.12</v>
      </c>
      <c r="H23" s="38">
        <f>+'P3 Ejecucion '!R22</f>
        <v>1030979.66</v>
      </c>
      <c r="I23" s="29"/>
    </row>
    <row r="24" spans="2:9" ht="18.75" x14ac:dyDescent="0.3">
      <c r="B24" s="36" t="s">
        <v>13</v>
      </c>
      <c r="C24" s="37">
        <f>+'P1 Presupuesto Aprobado'!C24</f>
        <v>2655093</v>
      </c>
      <c r="D24" s="37">
        <f>+'P1 Presupuesto Aprobado'!D24</f>
        <v>2660093</v>
      </c>
      <c r="E24" s="29"/>
      <c r="F24" s="38">
        <v>858398.61</v>
      </c>
      <c r="G24" s="38">
        <v>307858.09000000003</v>
      </c>
      <c r="H24" s="38">
        <f>+'P3 Ejecucion '!R23</f>
        <v>301857.15999999997</v>
      </c>
      <c r="I24" s="29"/>
    </row>
    <row r="25" spans="2:9" ht="56.25" x14ac:dyDescent="0.3">
      <c r="B25" s="39" t="s">
        <v>14</v>
      </c>
      <c r="C25" s="37">
        <f>+'P1 Presupuesto Aprobado'!C25</f>
        <v>3030816</v>
      </c>
      <c r="D25" s="37">
        <v>3605816</v>
      </c>
      <c r="E25" s="29"/>
      <c r="F25" s="29"/>
      <c r="G25" s="38">
        <v>113553.77</v>
      </c>
      <c r="H25" s="38">
        <f>+'P3 Ejecucion '!R24</f>
        <v>3215.5</v>
      </c>
      <c r="I25" s="29"/>
    </row>
    <row r="26" spans="2:9" ht="37.5" x14ac:dyDescent="0.3">
      <c r="B26" s="36" t="s">
        <v>15</v>
      </c>
      <c r="C26" s="37">
        <f>+'P1 Presupuesto Aprobado'!C26</f>
        <v>24660437</v>
      </c>
      <c r="D26" s="37">
        <f>+'P1 Presupuesto Aprobado'!D26</f>
        <v>55235485</v>
      </c>
      <c r="E26" s="37">
        <v>6000</v>
      </c>
      <c r="F26" s="38">
        <v>25950</v>
      </c>
      <c r="G26" s="38">
        <v>7379818.1399999997</v>
      </c>
      <c r="H26" s="38">
        <f>+'P3 Ejecucion '!R25</f>
        <v>60614</v>
      </c>
      <c r="I26" s="29"/>
    </row>
    <row r="27" spans="2:9" ht="18.75" x14ac:dyDescent="0.3">
      <c r="B27" s="36" t="s">
        <v>16</v>
      </c>
      <c r="C27" s="37">
        <f>+'P1 Presupuesto Aprobado'!C27</f>
        <v>1303000</v>
      </c>
      <c r="D27" s="37">
        <f>+'P1 Presupuesto Aprobado'!D27</f>
        <v>6677000</v>
      </c>
      <c r="E27" s="29"/>
      <c r="F27" s="29"/>
      <c r="G27" s="38">
        <v>10500</v>
      </c>
      <c r="H27" s="38">
        <f>+'P3 Ejecucion '!R26</f>
        <v>53246</v>
      </c>
      <c r="I27" s="29"/>
    </row>
    <row r="28" spans="2:9" ht="18.75" x14ac:dyDescent="0.3">
      <c r="B28" s="35" t="s">
        <v>17</v>
      </c>
      <c r="C28" s="34">
        <f>+C29+C30+C31+C32+C33+C34+C35+C36+C37</f>
        <v>13186048</v>
      </c>
      <c r="D28" s="34">
        <f>+D29+D30+D31+D32+D33+D34+D35+D37</f>
        <v>33706381.670000002</v>
      </c>
      <c r="E28" s="34">
        <f t="shared" ref="E28:F28" si="4">+E35</f>
        <v>190350</v>
      </c>
      <c r="F28" s="34">
        <f t="shared" si="4"/>
        <v>229200</v>
      </c>
      <c r="G28" s="34">
        <f>+G29+G31+G35+G37</f>
        <v>2880575.6</v>
      </c>
      <c r="H28" s="34">
        <f>+H29+H31+H35+H37</f>
        <v>238700</v>
      </c>
      <c r="I28" s="34">
        <f>+E28+F28+G28+H28</f>
        <v>3538825.6</v>
      </c>
    </row>
    <row r="29" spans="2:9" ht="18.75" x14ac:dyDescent="0.3">
      <c r="B29" s="36" t="s">
        <v>18</v>
      </c>
      <c r="C29" s="37">
        <f>+'P1 Presupuesto Aprobado'!C29</f>
        <v>519200</v>
      </c>
      <c r="D29" s="37">
        <f>+'P1 Presupuesto Aprobado'!D29</f>
        <v>618200</v>
      </c>
      <c r="E29" s="29"/>
      <c r="F29" s="29"/>
      <c r="G29" s="38">
        <v>15900</v>
      </c>
      <c r="H29" s="38">
        <f>+'P3 Ejecucion '!R28</f>
        <v>0</v>
      </c>
      <c r="I29" s="29"/>
    </row>
    <row r="30" spans="2:9" ht="18.75" x14ac:dyDescent="0.3">
      <c r="B30" s="36" t="s">
        <v>19</v>
      </c>
      <c r="C30" s="37">
        <f>+'P1 Presupuesto Aprobado'!C30</f>
        <v>3636342</v>
      </c>
      <c r="D30" s="37">
        <v>981342</v>
      </c>
      <c r="E30" s="29"/>
      <c r="F30" s="29"/>
      <c r="G30" s="38">
        <v>0</v>
      </c>
      <c r="H30" s="38"/>
      <c r="I30" s="29"/>
    </row>
    <row r="31" spans="2:9" ht="18.75" x14ac:dyDescent="0.3">
      <c r="B31" s="36" t="s">
        <v>20</v>
      </c>
      <c r="C31" s="37">
        <f>+'P1 Presupuesto Aprobado'!C31</f>
        <v>775357</v>
      </c>
      <c r="D31" s="37">
        <v>1017357</v>
      </c>
      <c r="E31" s="29"/>
      <c r="F31" s="29"/>
      <c r="G31" s="38">
        <v>240956</v>
      </c>
      <c r="H31" s="38"/>
      <c r="I31" s="29"/>
    </row>
    <row r="32" spans="2:9" ht="18.75" x14ac:dyDescent="0.3">
      <c r="B32" s="36" t="s">
        <v>21</v>
      </c>
      <c r="C32" s="37">
        <f>+'P1 Presupuesto Aprobado'!C32</f>
        <v>164494</v>
      </c>
      <c r="D32" s="37">
        <v>164494</v>
      </c>
      <c r="E32" s="29"/>
      <c r="F32" s="29"/>
      <c r="G32" s="38"/>
      <c r="H32" s="38"/>
      <c r="I32" s="29"/>
    </row>
    <row r="33" spans="2:9" ht="18.75" x14ac:dyDescent="0.3">
      <c r="B33" s="36" t="s">
        <v>22</v>
      </c>
      <c r="C33" s="37">
        <f>+'P1 Presupuesto Aprobado'!C33</f>
        <v>24318</v>
      </c>
      <c r="D33" s="37">
        <v>34318</v>
      </c>
      <c r="E33" s="29"/>
      <c r="F33" s="29"/>
      <c r="G33" s="38">
        <v>0</v>
      </c>
      <c r="H33" s="38"/>
      <c r="I33" s="29"/>
    </row>
    <row r="34" spans="2:9" ht="37.5" x14ac:dyDescent="0.3">
      <c r="B34" s="36" t="s">
        <v>23</v>
      </c>
      <c r="C34" s="37">
        <f>+'P1 Presupuesto Aprobado'!C34</f>
        <v>10629</v>
      </c>
      <c r="D34" s="37">
        <v>10629</v>
      </c>
      <c r="E34" s="29"/>
      <c r="F34" s="29"/>
      <c r="G34" s="38">
        <v>0</v>
      </c>
      <c r="H34" s="38"/>
      <c r="I34" s="29"/>
    </row>
    <row r="35" spans="2:9" ht="37.5" x14ac:dyDescent="0.3">
      <c r="B35" s="36" t="s">
        <v>24</v>
      </c>
      <c r="C35" s="37">
        <f>+'P1 Presupuesto Aprobado'!C35</f>
        <v>3584600</v>
      </c>
      <c r="D35" s="37">
        <v>3584600</v>
      </c>
      <c r="E35" s="37">
        <v>190350</v>
      </c>
      <c r="F35" s="38">
        <v>229200</v>
      </c>
      <c r="G35" s="38">
        <v>240200</v>
      </c>
      <c r="H35" s="38">
        <f>+'P3 Ejecucion '!R34</f>
        <v>238700</v>
      </c>
      <c r="I35" s="29"/>
    </row>
    <row r="36" spans="2:9" ht="37.5" x14ac:dyDescent="0.3">
      <c r="B36" s="36" t="s">
        <v>25</v>
      </c>
      <c r="C36" s="37">
        <f>+'P1 Presupuesto Aprobado'!C36</f>
        <v>0</v>
      </c>
      <c r="D36" s="37"/>
      <c r="E36" s="29"/>
      <c r="F36" s="29"/>
      <c r="G36" s="38"/>
      <c r="H36" s="38"/>
      <c r="I36" s="29"/>
    </row>
    <row r="37" spans="2:9" ht="18.75" x14ac:dyDescent="0.3">
      <c r="B37" s="36" t="s">
        <v>26</v>
      </c>
      <c r="C37" s="37">
        <f>+'P1 Presupuesto Aprobado'!C37</f>
        <v>4471108</v>
      </c>
      <c r="D37" s="37">
        <v>27295441.670000002</v>
      </c>
      <c r="E37" s="29"/>
      <c r="F37" s="29"/>
      <c r="G37" s="38">
        <v>2383519.6</v>
      </c>
      <c r="H37" s="38"/>
      <c r="I37" s="29"/>
    </row>
    <row r="38" spans="2:9" ht="18.75" x14ac:dyDescent="0.3">
      <c r="B38" s="35" t="s">
        <v>27</v>
      </c>
      <c r="C38" s="34">
        <f>+C39+C45</f>
        <v>4053617</v>
      </c>
      <c r="D38" s="34">
        <f>+D39+D45</f>
        <v>4453617</v>
      </c>
      <c r="E38" s="34">
        <v>0</v>
      </c>
      <c r="F38" s="34">
        <v>0</v>
      </c>
      <c r="G38" s="34">
        <f>+G45</f>
        <v>303082.48</v>
      </c>
      <c r="H38" s="34">
        <f>+H45</f>
        <v>318724.18</v>
      </c>
      <c r="I38" s="34">
        <f>+G38+H38</f>
        <v>621806.65999999992</v>
      </c>
    </row>
    <row r="39" spans="2:9" ht="37.5" x14ac:dyDescent="0.3">
      <c r="B39" s="36" t="s">
        <v>28</v>
      </c>
      <c r="C39" s="37">
        <f>+'P1 Presupuesto Aprobado'!C39</f>
        <v>0</v>
      </c>
      <c r="D39" s="37">
        <v>400000</v>
      </c>
      <c r="E39" s="29"/>
      <c r="F39" s="29"/>
      <c r="G39" s="38">
        <v>0</v>
      </c>
      <c r="H39" s="38"/>
      <c r="I39" s="29"/>
    </row>
    <row r="40" spans="2:9" ht="37.5" x14ac:dyDescent="0.3">
      <c r="B40" s="36" t="s">
        <v>29</v>
      </c>
      <c r="C40" s="37"/>
      <c r="D40" s="37"/>
      <c r="E40" s="29"/>
      <c r="F40" s="29"/>
      <c r="G40" s="38"/>
      <c r="H40" s="38"/>
      <c r="I40" s="29"/>
    </row>
    <row r="41" spans="2:9" ht="37.5" x14ac:dyDescent="0.3">
      <c r="B41" s="36" t="s">
        <v>30</v>
      </c>
      <c r="C41" s="37"/>
      <c r="D41" s="37"/>
      <c r="E41" s="29"/>
      <c r="F41" s="29"/>
      <c r="G41" s="38"/>
      <c r="H41" s="38"/>
      <c r="I41" s="29"/>
    </row>
    <row r="42" spans="2:9" ht="37.5" x14ac:dyDescent="0.3">
      <c r="B42" s="36" t="s">
        <v>31</v>
      </c>
      <c r="C42" s="37"/>
      <c r="D42" s="37"/>
      <c r="E42" s="29"/>
      <c r="F42" s="29"/>
      <c r="G42" s="38"/>
      <c r="H42" s="38"/>
      <c r="I42" s="29"/>
    </row>
    <row r="43" spans="2:9" ht="37.5" x14ac:dyDescent="0.3">
      <c r="B43" s="36" t="s">
        <v>32</v>
      </c>
      <c r="C43" s="37"/>
      <c r="D43" s="37"/>
      <c r="E43" s="29"/>
      <c r="F43" s="29"/>
      <c r="G43" s="38"/>
      <c r="H43" s="38"/>
      <c r="I43" s="29"/>
    </row>
    <row r="44" spans="2:9" ht="18.75" x14ac:dyDescent="0.3">
      <c r="B44" s="36" t="s">
        <v>33</v>
      </c>
      <c r="C44" s="37"/>
      <c r="D44" s="37"/>
      <c r="E44" s="29"/>
      <c r="F44" s="29"/>
      <c r="G44" s="38"/>
      <c r="H44" s="38"/>
      <c r="I44" s="29"/>
    </row>
    <row r="45" spans="2:9" ht="37.5" x14ac:dyDescent="0.3">
      <c r="B45" s="36" t="s">
        <v>34</v>
      </c>
      <c r="C45" s="37">
        <f>+'P1 Presupuesto Aprobado'!C45</f>
        <v>4053617</v>
      </c>
      <c r="D45" s="37">
        <v>4053617</v>
      </c>
      <c r="E45" s="29"/>
      <c r="F45" s="29"/>
      <c r="G45" s="38">
        <v>303082.48</v>
      </c>
      <c r="H45" s="38">
        <f>+'P3 Ejecucion '!R44</f>
        <v>318724.18</v>
      </c>
      <c r="I45" s="29"/>
    </row>
    <row r="46" spans="2:9" ht="37.5" x14ac:dyDescent="0.3">
      <c r="B46" s="36" t="s">
        <v>35</v>
      </c>
      <c r="C46" s="37"/>
      <c r="D46" s="37"/>
      <c r="E46" s="29"/>
      <c r="F46" s="29"/>
      <c r="G46" s="29"/>
      <c r="H46" s="29"/>
      <c r="I46" s="29"/>
    </row>
    <row r="47" spans="2:9" ht="18.75" x14ac:dyDescent="0.3">
      <c r="B47" s="35" t="s">
        <v>36</v>
      </c>
      <c r="C47" s="34">
        <v>0</v>
      </c>
      <c r="D47" s="34"/>
      <c r="E47" s="29"/>
      <c r="F47" s="29"/>
      <c r="G47" s="38">
        <v>0</v>
      </c>
      <c r="H47" s="38"/>
      <c r="I47" s="29"/>
    </row>
    <row r="48" spans="2:9" ht="37.5" x14ac:dyDescent="0.3">
      <c r="B48" s="36" t="s">
        <v>37</v>
      </c>
      <c r="C48" s="37"/>
      <c r="D48" s="37"/>
      <c r="E48" s="29"/>
      <c r="F48" s="29"/>
      <c r="G48" s="29"/>
      <c r="H48" s="29"/>
      <c r="I48" s="29"/>
    </row>
    <row r="49" spans="2:9" ht="37.5" x14ac:dyDescent="0.3">
      <c r="B49" s="36" t="s">
        <v>38</v>
      </c>
      <c r="C49" s="37"/>
      <c r="D49" s="37"/>
      <c r="E49" s="29"/>
      <c r="F49" s="29"/>
      <c r="G49" s="29"/>
      <c r="H49" s="29"/>
      <c r="I49" s="29"/>
    </row>
    <row r="50" spans="2:9" ht="37.5" x14ac:dyDescent="0.3">
      <c r="B50" s="36" t="s">
        <v>39</v>
      </c>
      <c r="C50" s="37"/>
      <c r="D50" s="37"/>
      <c r="E50" s="29"/>
      <c r="F50" s="29"/>
      <c r="G50" s="29"/>
      <c r="H50" s="29"/>
      <c r="I50" s="29"/>
    </row>
    <row r="51" spans="2:9" ht="37.5" x14ac:dyDescent="0.3">
      <c r="B51" s="36" t="s">
        <v>40</v>
      </c>
      <c r="C51" s="37"/>
      <c r="D51" s="37"/>
      <c r="E51" s="29"/>
      <c r="F51" s="29"/>
      <c r="G51" s="29"/>
      <c r="H51" s="29"/>
      <c r="I51" s="29"/>
    </row>
    <row r="52" spans="2:9" ht="37.5" x14ac:dyDescent="0.3">
      <c r="B52" s="36" t="s">
        <v>41</v>
      </c>
      <c r="C52" s="37"/>
      <c r="D52" s="37"/>
      <c r="E52" s="29"/>
      <c r="F52" s="29"/>
      <c r="G52" s="29"/>
      <c r="H52" s="29"/>
      <c r="I52" s="29"/>
    </row>
    <row r="53" spans="2:9" ht="37.5" x14ac:dyDescent="0.3">
      <c r="B53" s="36" t="s">
        <v>42</v>
      </c>
      <c r="C53" s="37"/>
      <c r="D53" s="37"/>
      <c r="E53" s="29"/>
      <c r="F53" s="29"/>
      <c r="G53" s="29"/>
      <c r="H53" s="29"/>
      <c r="I53" s="29"/>
    </row>
    <row r="54" spans="2:9" ht="18.75" x14ac:dyDescent="0.3">
      <c r="B54" s="35" t="s">
        <v>43</v>
      </c>
      <c r="C54" s="34">
        <f>+C55+C56+C59+C60+C62</f>
        <v>15311373</v>
      </c>
      <c r="D54" s="34">
        <f>+D55+D56+D59+D60+D62</f>
        <v>72234373</v>
      </c>
      <c r="E54" s="29"/>
      <c r="F54" s="29"/>
      <c r="G54" s="38">
        <v>0</v>
      </c>
      <c r="H54" s="38"/>
      <c r="I54" s="29"/>
    </row>
    <row r="55" spans="2:9" ht="18.75" x14ac:dyDescent="0.3">
      <c r="B55" s="36" t="s">
        <v>44</v>
      </c>
      <c r="C55" s="37">
        <f>+'P1 Presupuesto Aprobado'!C55</f>
        <v>10337513</v>
      </c>
      <c r="D55" s="37">
        <f>+'P1 Presupuesto Aprobado'!D55</f>
        <v>51637513</v>
      </c>
      <c r="E55" s="29"/>
      <c r="F55" s="29"/>
      <c r="G55" s="38">
        <v>0</v>
      </c>
      <c r="H55" s="38"/>
      <c r="I55" s="29"/>
    </row>
    <row r="56" spans="2:9" ht="37.5" x14ac:dyDescent="0.3">
      <c r="B56" s="36" t="s">
        <v>45</v>
      </c>
      <c r="C56" s="37">
        <f>+'P1 Presupuesto Aprobado'!C56</f>
        <v>368160</v>
      </c>
      <c r="D56" s="37">
        <v>4468160</v>
      </c>
      <c r="E56" s="29"/>
      <c r="F56" s="29"/>
      <c r="G56" s="38">
        <v>0</v>
      </c>
      <c r="H56" s="38"/>
      <c r="I56" s="29"/>
    </row>
    <row r="57" spans="2:9" ht="37.5" x14ac:dyDescent="0.3">
      <c r="B57" s="36" t="s">
        <v>46</v>
      </c>
      <c r="C57" s="37"/>
      <c r="D57" s="37"/>
      <c r="E57" s="29"/>
      <c r="F57" s="29"/>
      <c r="G57" s="38"/>
      <c r="H57" s="38"/>
      <c r="I57" s="29"/>
    </row>
    <row r="58" spans="2:9" ht="37.5" x14ac:dyDescent="0.3">
      <c r="B58" s="36" t="s">
        <v>47</v>
      </c>
      <c r="C58" s="37"/>
      <c r="D58" s="37"/>
      <c r="E58" s="29"/>
      <c r="F58" s="29"/>
      <c r="G58" s="38"/>
      <c r="H58" s="38"/>
      <c r="I58" s="29"/>
    </row>
    <row r="59" spans="2:9" ht="37.5" x14ac:dyDescent="0.3">
      <c r="B59" s="36" t="s">
        <v>48</v>
      </c>
      <c r="C59" s="37">
        <f>+'P1 Presupuesto Aprobado'!C59</f>
        <v>4155700</v>
      </c>
      <c r="D59" s="37">
        <v>14484700</v>
      </c>
      <c r="E59" s="29"/>
      <c r="F59" s="29"/>
      <c r="G59" s="38">
        <v>0</v>
      </c>
      <c r="H59" s="38"/>
      <c r="I59" s="29"/>
    </row>
    <row r="60" spans="2:9" ht="18.75" x14ac:dyDescent="0.3">
      <c r="B60" s="36" t="s">
        <v>49</v>
      </c>
      <c r="C60" s="37">
        <f>+'P1 Presupuesto Aprobado'!C60</f>
        <v>400000</v>
      </c>
      <c r="D60" s="37">
        <v>1355000</v>
      </c>
      <c r="E60" s="29"/>
      <c r="F60" s="29"/>
      <c r="G60" s="38">
        <v>0</v>
      </c>
      <c r="H60" s="38"/>
      <c r="I60" s="29"/>
    </row>
    <row r="61" spans="2:9" ht="18.75" x14ac:dyDescent="0.3">
      <c r="B61" s="36" t="s">
        <v>50</v>
      </c>
      <c r="C61" s="37"/>
      <c r="D61" s="37"/>
      <c r="E61" s="29"/>
      <c r="F61" s="29"/>
      <c r="G61" s="38"/>
      <c r="H61" s="38"/>
      <c r="I61" s="29"/>
    </row>
    <row r="62" spans="2:9" ht="18.75" x14ac:dyDescent="0.3">
      <c r="B62" s="36" t="s">
        <v>51</v>
      </c>
      <c r="C62" s="37">
        <f>+'P1 Presupuesto Aprobado'!C62</f>
        <v>50000</v>
      </c>
      <c r="D62" s="37">
        <v>289000</v>
      </c>
      <c r="E62" s="29"/>
      <c r="F62" s="29"/>
      <c r="G62" s="38"/>
      <c r="H62" s="38"/>
      <c r="I62" s="29"/>
    </row>
    <row r="63" spans="2:9" ht="37.5" x14ac:dyDescent="0.3">
      <c r="B63" s="36" t="s">
        <v>52</v>
      </c>
      <c r="C63" s="37"/>
      <c r="D63" s="37"/>
      <c r="E63" s="29"/>
      <c r="F63" s="29"/>
      <c r="G63" s="38"/>
      <c r="H63" s="38"/>
      <c r="I63" s="29"/>
    </row>
    <row r="64" spans="2:9" ht="18.75" x14ac:dyDescent="0.3">
      <c r="B64" s="35" t="s">
        <v>53</v>
      </c>
      <c r="C64" s="34">
        <f>+C65</f>
        <v>0</v>
      </c>
      <c r="D64" s="34">
        <f>+D65</f>
        <v>47600000</v>
      </c>
      <c r="E64" s="29"/>
      <c r="F64" s="29"/>
      <c r="G64" s="42">
        <f>+G65</f>
        <v>10549757.619999999</v>
      </c>
      <c r="H64" s="42">
        <f>+H65</f>
        <v>7477642.7300000004</v>
      </c>
      <c r="I64" s="42">
        <f>+G64+H64</f>
        <v>18027400.350000001</v>
      </c>
    </row>
    <row r="65" spans="2:9" ht="18.75" x14ac:dyDescent="0.3">
      <c r="B65" s="36" t="s">
        <v>54</v>
      </c>
      <c r="C65" s="37">
        <f>+'P1 Presupuesto Aprobado'!C65</f>
        <v>0</v>
      </c>
      <c r="D65" s="37">
        <v>47600000</v>
      </c>
      <c r="E65" s="29"/>
      <c r="F65" s="29"/>
      <c r="G65" s="38">
        <v>10549757.619999999</v>
      </c>
      <c r="H65" s="38">
        <f>+'P3 Ejecucion '!R64</f>
        <v>7477642.7300000004</v>
      </c>
      <c r="I65" s="29"/>
    </row>
    <row r="66" spans="2:9" ht="18.75" x14ac:dyDescent="0.3">
      <c r="B66" s="36" t="s">
        <v>55</v>
      </c>
      <c r="C66" s="37"/>
      <c r="D66" s="37"/>
      <c r="E66" s="29"/>
      <c r="F66" s="29"/>
      <c r="G66" s="29"/>
      <c r="H66" s="29"/>
      <c r="I66" s="29"/>
    </row>
    <row r="67" spans="2:9" ht="37.5" x14ac:dyDescent="0.3">
      <c r="B67" s="36" t="s">
        <v>56</v>
      </c>
      <c r="C67" s="37"/>
      <c r="D67" s="37"/>
      <c r="E67" s="29"/>
      <c r="F67" s="29"/>
      <c r="G67" s="29"/>
      <c r="H67" s="29"/>
      <c r="I67" s="29"/>
    </row>
    <row r="68" spans="2:9" ht="56.25" x14ac:dyDescent="0.3">
      <c r="B68" s="36" t="s">
        <v>57</v>
      </c>
      <c r="C68" s="37"/>
      <c r="D68" s="37"/>
      <c r="E68" s="29"/>
      <c r="F68" s="29"/>
      <c r="G68" s="29"/>
      <c r="H68" s="29"/>
      <c r="I68" s="29"/>
    </row>
    <row r="69" spans="2:9" ht="37.5" x14ac:dyDescent="0.3">
      <c r="B69" s="35" t="s">
        <v>58</v>
      </c>
      <c r="C69" s="34"/>
      <c r="D69" s="34"/>
      <c r="E69" s="29"/>
      <c r="F69" s="29"/>
      <c r="G69" s="29"/>
      <c r="H69" s="29"/>
      <c r="I69" s="29"/>
    </row>
    <row r="70" spans="2:9" ht="18.75" x14ac:dyDescent="0.3">
      <c r="B70" s="36" t="s">
        <v>59</v>
      </c>
      <c r="C70" s="37"/>
      <c r="D70" s="37"/>
      <c r="E70" s="29"/>
      <c r="F70" s="29"/>
      <c r="G70" s="29"/>
      <c r="H70" s="29"/>
      <c r="I70" s="29"/>
    </row>
    <row r="71" spans="2:9" ht="37.5" x14ac:dyDescent="0.3">
      <c r="B71" s="36" t="s">
        <v>60</v>
      </c>
      <c r="C71" s="37"/>
      <c r="D71" s="37"/>
      <c r="E71" s="29"/>
      <c r="F71" s="29"/>
      <c r="G71" s="29"/>
      <c r="H71" s="29"/>
      <c r="I71" s="29"/>
    </row>
    <row r="72" spans="2:9" ht="18.75" x14ac:dyDescent="0.3">
      <c r="B72" s="35" t="s">
        <v>61</v>
      </c>
      <c r="C72" s="34"/>
      <c r="D72" s="34"/>
      <c r="E72" s="29"/>
      <c r="F72" s="29"/>
      <c r="G72" s="29"/>
      <c r="H72" s="29"/>
      <c r="I72" s="29"/>
    </row>
    <row r="73" spans="2:9" ht="18.75" x14ac:dyDescent="0.3">
      <c r="B73" s="36" t="s">
        <v>62</v>
      </c>
      <c r="C73" s="37"/>
      <c r="D73" s="37"/>
      <c r="E73" s="29"/>
      <c r="F73" s="29"/>
      <c r="G73" s="29"/>
      <c r="H73" s="29"/>
      <c r="I73" s="29"/>
    </row>
    <row r="74" spans="2:9" ht="18.75" x14ac:dyDescent="0.3">
      <c r="B74" s="36" t="s">
        <v>63</v>
      </c>
      <c r="C74" s="37"/>
      <c r="D74" s="37"/>
      <c r="E74" s="29"/>
      <c r="F74" s="29"/>
      <c r="G74" s="29"/>
      <c r="H74" s="29"/>
      <c r="I74" s="29"/>
    </row>
    <row r="75" spans="2:9" ht="37.5" x14ac:dyDescent="0.3">
      <c r="B75" s="36" t="s">
        <v>64</v>
      </c>
      <c r="C75" s="37"/>
      <c r="D75" s="37"/>
      <c r="E75" s="29"/>
      <c r="F75" s="29"/>
      <c r="G75" s="29"/>
      <c r="H75" s="29"/>
      <c r="I75" s="29"/>
    </row>
    <row r="76" spans="2:9" ht="18.75" x14ac:dyDescent="0.3">
      <c r="B76" s="35" t="s">
        <v>67</v>
      </c>
      <c r="C76" s="34"/>
      <c r="D76" s="34"/>
      <c r="E76" s="34"/>
      <c r="F76" s="34"/>
      <c r="G76" s="34"/>
      <c r="H76" s="34"/>
      <c r="I76" s="34"/>
    </row>
    <row r="77" spans="2:9" ht="18.75" x14ac:dyDescent="0.3">
      <c r="B77" s="35" t="s">
        <v>68</v>
      </c>
      <c r="C77" s="34"/>
      <c r="D77" s="34"/>
      <c r="E77" s="29"/>
      <c r="F77" s="29"/>
      <c r="G77" s="29"/>
      <c r="H77" s="29"/>
      <c r="I77" s="29"/>
    </row>
    <row r="78" spans="2:9" ht="37.5" x14ac:dyDescent="0.3">
      <c r="B78" s="36" t="s">
        <v>69</v>
      </c>
      <c r="C78" s="37"/>
      <c r="D78" s="37"/>
      <c r="E78" s="29"/>
      <c r="F78" s="29"/>
      <c r="G78" s="29"/>
      <c r="H78" s="29"/>
      <c r="I78" s="29"/>
    </row>
    <row r="79" spans="2:9" ht="37.5" x14ac:dyDescent="0.3">
      <c r="B79" s="36" t="s">
        <v>70</v>
      </c>
      <c r="C79" s="37"/>
      <c r="D79" s="37"/>
      <c r="E79" s="29"/>
      <c r="F79" s="29"/>
      <c r="G79" s="29"/>
      <c r="H79" s="29"/>
      <c r="I79" s="29"/>
    </row>
    <row r="80" spans="2:9" ht="18.75" x14ac:dyDescent="0.3">
      <c r="B80" s="35" t="s">
        <v>71</v>
      </c>
      <c r="C80" s="34"/>
      <c r="D80" s="34"/>
      <c r="E80" s="29"/>
      <c r="F80" s="29"/>
      <c r="G80" s="29"/>
      <c r="H80" s="29"/>
      <c r="I80" s="29"/>
    </row>
    <row r="81" spans="1:9" ht="18.75" x14ac:dyDescent="0.3">
      <c r="B81" s="36" t="s">
        <v>72</v>
      </c>
      <c r="C81" s="37"/>
      <c r="D81" s="37"/>
      <c r="E81" s="29"/>
      <c r="F81" s="29"/>
      <c r="G81" s="29"/>
      <c r="H81" s="29"/>
      <c r="I81" s="29"/>
    </row>
    <row r="82" spans="1:9" ht="18.75" x14ac:dyDescent="0.3">
      <c r="B82" s="36" t="s">
        <v>73</v>
      </c>
      <c r="C82" s="37"/>
      <c r="D82" s="37"/>
      <c r="E82" s="29"/>
      <c r="F82" s="29"/>
      <c r="G82" s="29"/>
      <c r="H82" s="29"/>
      <c r="I82" s="29"/>
    </row>
    <row r="83" spans="1:9" ht="18.75" x14ac:dyDescent="0.3">
      <c r="B83" s="35" t="s">
        <v>74</v>
      </c>
      <c r="C83" s="34"/>
      <c r="D83" s="34"/>
      <c r="E83" s="29"/>
      <c r="F83" s="29"/>
      <c r="G83" s="29"/>
      <c r="H83" s="29"/>
      <c r="I83" s="29"/>
    </row>
    <row r="84" spans="1:9" ht="37.5" x14ac:dyDescent="0.3">
      <c r="B84" s="36" t="s">
        <v>75</v>
      </c>
      <c r="C84" s="37"/>
      <c r="D84" s="37"/>
      <c r="E84" s="29"/>
      <c r="F84" s="29"/>
      <c r="G84" s="29"/>
      <c r="H84" s="29"/>
      <c r="I84" s="29"/>
    </row>
    <row r="85" spans="1:9" ht="18.75" x14ac:dyDescent="0.3">
      <c r="B85" s="40" t="s">
        <v>65</v>
      </c>
      <c r="C85" s="41">
        <f>+C12+C18+C28+C38+C54+C64</f>
        <v>217317150</v>
      </c>
      <c r="D85" s="41">
        <f>+D12+D18+D28+D38+D54+D64</f>
        <v>467254483.67000002</v>
      </c>
      <c r="E85" s="41">
        <f t="shared" ref="E85:F85" si="5">+E12+E18+E28</f>
        <v>6733732.8600000003</v>
      </c>
      <c r="F85" s="41">
        <f t="shared" si="5"/>
        <v>10032303.52</v>
      </c>
      <c r="G85" s="41">
        <f>+G12+G18+G28+G38+G64</f>
        <v>30001986.509999998</v>
      </c>
      <c r="H85" s="41">
        <f>+H12+H18+H28+H38+H64</f>
        <v>21243789.690000001</v>
      </c>
      <c r="I85" s="41">
        <f>+I12+I18+I28+I38+I64</f>
        <v>68011812.579999998</v>
      </c>
    </row>
    <row r="90" spans="1:9" ht="15.75" x14ac:dyDescent="0.25">
      <c r="A90" s="48"/>
      <c r="B90" s="76" t="s">
        <v>109</v>
      </c>
      <c r="C90" s="77"/>
      <c r="D90" s="77" t="s">
        <v>110</v>
      </c>
      <c r="E90" s="77"/>
      <c r="F90" s="77"/>
      <c r="G90" s="77"/>
      <c r="H90" s="77" t="s">
        <v>113</v>
      </c>
      <c r="I90" s="77"/>
    </row>
    <row r="91" spans="1:9" ht="18.75" x14ac:dyDescent="0.3">
      <c r="A91" s="48"/>
      <c r="B91" s="67" t="s">
        <v>101</v>
      </c>
      <c r="C91" s="26"/>
      <c r="D91" s="27" t="s">
        <v>111</v>
      </c>
      <c r="E91" s="26"/>
      <c r="H91" s="27" t="s">
        <v>100</v>
      </c>
    </row>
    <row r="92" spans="1:9" ht="18.75" x14ac:dyDescent="0.3">
      <c r="A92" s="48"/>
      <c r="B92" s="66" t="s">
        <v>102</v>
      </c>
      <c r="C92" s="26"/>
      <c r="D92" s="26" t="s">
        <v>112</v>
      </c>
      <c r="E92" s="27"/>
      <c r="H92" s="26" t="s">
        <v>99</v>
      </c>
    </row>
    <row r="93" spans="1:9" ht="18.75" x14ac:dyDescent="0.3">
      <c r="B93" s="26"/>
      <c r="C93" s="26"/>
      <c r="D93" s="26"/>
      <c r="E93" s="26"/>
    </row>
    <row r="94" spans="1:9" ht="18.75" x14ac:dyDescent="0.3">
      <c r="B94" s="26"/>
      <c r="C94" s="26"/>
      <c r="E94" s="26"/>
    </row>
    <row r="95" spans="1:9" ht="18.75" x14ac:dyDescent="0.3">
      <c r="B95" s="26"/>
      <c r="C95" s="26"/>
      <c r="D95" s="26"/>
      <c r="E95" s="26"/>
      <c r="F95" s="26"/>
      <c r="G95" s="26"/>
      <c r="H95" s="26"/>
    </row>
    <row r="96" spans="1:9" ht="18.75" x14ac:dyDescent="0.3">
      <c r="B96" s="26"/>
      <c r="C96" s="26"/>
      <c r="D96" s="26"/>
      <c r="E96" s="26"/>
      <c r="F96" s="26"/>
      <c r="G96" s="26"/>
      <c r="H96" s="26"/>
    </row>
  </sheetData>
  <mergeCells count="10">
    <mergeCell ref="C2:G2"/>
    <mergeCell ref="C3:G3"/>
    <mergeCell ref="C4:G4"/>
    <mergeCell ref="C5:G5"/>
    <mergeCell ref="B9:B10"/>
    <mergeCell ref="C9:C10"/>
    <mergeCell ref="D9:D10"/>
    <mergeCell ref="E9:I9"/>
    <mergeCell ref="C6:G6"/>
    <mergeCell ref="C7:G7"/>
  </mergeCells>
  <pageMargins left="0.7" right="0.7" top="0.75" bottom="0.75" header="0.3" footer="0.3"/>
  <pageSetup scale="40" orientation="portrait" r:id="rId1"/>
  <colBreaks count="1" manualBreakCount="1">
    <brk id="1" max="9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W93"/>
  <sheetViews>
    <sheetView showGridLines="0" view="pageBreakPreview" topLeftCell="A25" zoomScale="60" zoomScaleNormal="70" workbookViewId="0">
      <selection activeCell="U71" sqref="U71"/>
    </sheetView>
  </sheetViews>
  <sheetFormatPr defaultColWidth="11.42578125" defaultRowHeight="15" x14ac:dyDescent="0.25"/>
  <cols>
    <col min="3" max="3" width="112.85546875" customWidth="1"/>
    <col min="4" max="4" width="21.85546875" customWidth="1"/>
    <col min="5" max="5" width="18" hidden="1" customWidth="1"/>
    <col min="6" max="6" width="15.85546875" hidden="1" customWidth="1"/>
    <col min="7" max="7" width="16.5703125" hidden="1" customWidth="1"/>
    <col min="8" max="8" width="16.140625" hidden="1" customWidth="1"/>
    <col min="9" max="9" width="16.28515625" hidden="1" customWidth="1"/>
    <col min="10" max="10" width="17.7109375" hidden="1" customWidth="1"/>
    <col min="11" max="11" width="17.5703125" hidden="1" customWidth="1"/>
    <col min="12" max="12" width="18" hidden="1" customWidth="1"/>
    <col min="13" max="13" width="16.5703125" hidden="1" customWidth="1"/>
    <col min="14" max="14" width="13.28515625" hidden="1" customWidth="1"/>
    <col min="15" max="15" width="13.42578125" hidden="1" customWidth="1"/>
    <col min="16" max="18" width="24.28515625" customWidth="1"/>
    <col min="19" max="19" width="22.85546875" customWidth="1"/>
  </cols>
  <sheetData>
    <row r="3" spans="2:19" ht="28.5" customHeight="1" x14ac:dyDescent="0.25">
      <c r="C3" s="51" t="s">
        <v>95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</row>
    <row r="4" spans="2:19" ht="21" customHeight="1" x14ac:dyDescent="0.25">
      <c r="C4" s="49" t="s">
        <v>96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</row>
    <row r="5" spans="2:19" ht="15.75" x14ac:dyDescent="0.25">
      <c r="C5" s="57">
        <v>2022</v>
      </c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</row>
    <row r="6" spans="2:19" ht="15.75" customHeight="1" x14ac:dyDescent="0.25">
      <c r="C6" s="53" t="s">
        <v>92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</row>
    <row r="7" spans="2:19" ht="15.75" customHeight="1" x14ac:dyDescent="0.25">
      <c r="C7" s="54" t="s">
        <v>77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</row>
    <row r="9" spans="2:19" ht="23.25" customHeight="1" x14ac:dyDescent="0.25">
      <c r="C9" s="20" t="s">
        <v>66</v>
      </c>
      <c r="D9" s="21" t="s">
        <v>79</v>
      </c>
      <c r="E9" s="21" t="s">
        <v>80</v>
      </c>
      <c r="F9" s="21" t="s">
        <v>81</v>
      </c>
      <c r="G9" s="21" t="s">
        <v>82</v>
      </c>
      <c r="H9" s="22" t="s">
        <v>83</v>
      </c>
      <c r="I9" s="21" t="s">
        <v>84</v>
      </c>
      <c r="J9" s="22" t="s">
        <v>85</v>
      </c>
      <c r="K9" s="21" t="s">
        <v>86</v>
      </c>
      <c r="L9" s="21" t="s">
        <v>87</v>
      </c>
      <c r="M9" s="21" t="s">
        <v>88</v>
      </c>
      <c r="N9" s="21" t="s">
        <v>89</v>
      </c>
      <c r="O9" s="22" t="s">
        <v>90</v>
      </c>
      <c r="P9" s="22" t="s">
        <v>80</v>
      </c>
      <c r="Q9" s="22" t="s">
        <v>81</v>
      </c>
      <c r="R9" s="22" t="s">
        <v>82</v>
      </c>
      <c r="S9" s="21" t="s">
        <v>78</v>
      </c>
    </row>
    <row r="10" spans="2:19" x14ac:dyDescent="0.25">
      <c r="B10" s="11"/>
      <c r="C10" s="16" t="s">
        <v>0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2:19" x14ac:dyDescent="0.25">
      <c r="B11" s="11"/>
      <c r="C11" s="12" t="s">
        <v>1</v>
      </c>
      <c r="D11" s="25">
        <f>+D12+D13+D16</f>
        <v>6399833.3200000003</v>
      </c>
      <c r="E11" s="25">
        <f t="shared" ref="E11:P11" si="0">+E12+E13+E16</f>
        <v>0</v>
      </c>
      <c r="F11" s="25">
        <f t="shared" si="0"/>
        <v>0</v>
      </c>
      <c r="G11" s="25">
        <f t="shared" si="0"/>
        <v>0</v>
      </c>
      <c r="H11" s="25">
        <f t="shared" si="0"/>
        <v>0</v>
      </c>
      <c r="I11" s="25">
        <f t="shared" si="0"/>
        <v>0</v>
      </c>
      <c r="J11" s="25">
        <f t="shared" si="0"/>
        <v>0</v>
      </c>
      <c r="K11" s="25">
        <f t="shared" si="0"/>
        <v>0</v>
      </c>
      <c r="L11" s="25">
        <f t="shared" si="0"/>
        <v>0</v>
      </c>
      <c r="M11" s="25">
        <f t="shared" si="0"/>
        <v>0</v>
      </c>
      <c r="N11" s="25">
        <f t="shared" si="0"/>
        <v>0</v>
      </c>
      <c r="O11" s="25">
        <f t="shared" si="0"/>
        <v>0</v>
      </c>
      <c r="P11" s="25">
        <f t="shared" si="0"/>
        <v>8454817.7599999998</v>
      </c>
      <c r="Q11" s="25">
        <f>+Q12+Q13+Q16</f>
        <v>7463064.4500000002</v>
      </c>
      <c r="R11" s="25">
        <f>+R12+R13+R16</f>
        <v>11162028.350000001</v>
      </c>
      <c r="S11" s="25">
        <f>+D11+P11+Q11+R11</f>
        <v>33479743.880000003</v>
      </c>
    </row>
    <row r="12" spans="2:19" x14ac:dyDescent="0.25">
      <c r="B12" s="11"/>
      <c r="C12" s="14" t="s">
        <v>2</v>
      </c>
      <c r="D12" s="23">
        <f>+'P2 Presupuesto Aprobado-Ejec '!E13</f>
        <v>5203313.34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23">
        <v>6117833.3499999996</v>
      </c>
      <c r="Q12" s="23">
        <v>5647987.0899999999</v>
      </c>
      <c r="R12" s="23">
        <v>5622223.5300000003</v>
      </c>
      <c r="S12" s="11"/>
    </row>
    <row r="13" spans="2:19" x14ac:dyDescent="0.25">
      <c r="B13" s="11"/>
      <c r="C13" s="14" t="s">
        <v>3</v>
      </c>
      <c r="D13" s="23">
        <f>+'P2 Presupuesto Aprobado-Ejec '!E14</f>
        <v>425000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23">
        <v>1443000</v>
      </c>
      <c r="Q13" s="23">
        <v>1004000</v>
      </c>
      <c r="R13" s="23">
        <v>4735300</v>
      </c>
      <c r="S13" s="11"/>
    </row>
    <row r="14" spans="2:19" x14ac:dyDescent="0.25">
      <c r="B14" s="11"/>
      <c r="C14" s="14" t="s">
        <v>4</v>
      </c>
      <c r="D14" s="23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</row>
    <row r="15" spans="2:19" x14ac:dyDescent="0.25">
      <c r="B15" s="11"/>
      <c r="C15" s="14" t="s">
        <v>5</v>
      </c>
      <c r="D15" s="23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</row>
    <row r="16" spans="2:19" x14ac:dyDescent="0.25">
      <c r="B16" s="11"/>
      <c r="C16" s="14" t="s">
        <v>6</v>
      </c>
      <c r="D16" s="23">
        <f>+'P2 Presupuesto Aprobado-Ejec '!E17</f>
        <v>771519.98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23">
        <v>893984.41</v>
      </c>
      <c r="Q16" s="23">
        <v>811077.36</v>
      </c>
      <c r="R16" s="23">
        <v>804504.82</v>
      </c>
      <c r="S16" s="11"/>
    </row>
    <row r="17" spans="2:19" x14ac:dyDescent="0.25">
      <c r="B17" s="11"/>
      <c r="C17" s="12" t="s">
        <v>7</v>
      </c>
      <c r="D17" s="24">
        <f>+D18+D25</f>
        <v>143549.54</v>
      </c>
      <c r="E17" s="24">
        <f t="shared" ref="E17:O17" si="1">+E18+E25</f>
        <v>0</v>
      </c>
      <c r="F17" s="24">
        <f t="shared" si="1"/>
        <v>0</v>
      </c>
      <c r="G17" s="24">
        <f t="shared" si="1"/>
        <v>0</v>
      </c>
      <c r="H17" s="24">
        <f t="shared" si="1"/>
        <v>0</v>
      </c>
      <c r="I17" s="24">
        <f t="shared" si="1"/>
        <v>0</v>
      </c>
      <c r="J17" s="24">
        <f t="shared" si="1"/>
        <v>0</v>
      </c>
      <c r="K17" s="24">
        <f t="shared" si="1"/>
        <v>0</v>
      </c>
      <c r="L17" s="24">
        <f t="shared" si="1"/>
        <v>0</v>
      </c>
      <c r="M17" s="24">
        <f t="shared" si="1"/>
        <v>0</v>
      </c>
      <c r="N17" s="24">
        <f t="shared" si="1"/>
        <v>0</v>
      </c>
      <c r="O17" s="24">
        <f t="shared" si="1"/>
        <v>0</v>
      </c>
      <c r="P17" s="24">
        <f>+P18+P22+P23+P25</f>
        <v>1348285.76</v>
      </c>
      <c r="Q17" s="24">
        <f>+Q18+Q19+Q22+Q23+Q24+Q25+Q26</f>
        <v>8805506.3599999994</v>
      </c>
      <c r="R17" s="24">
        <f>+R18+R19+R22+R23+R24+R25+R26</f>
        <v>2046694.43</v>
      </c>
      <c r="S17" s="24">
        <f>+D17+P17+Q17+R17</f>
        <v>12344036.09</v>
      </c>
    </row>
    <row r="18" spans="2:19" x14ac:dyDescent="0.25">
      <c r="B18" s="11"/>
      <c r="C18" s="14" t="s">
        <v>8</v>
      </c>
      <c r="D18" s="23">
        <f>+'P2 Presupuesto Aprobado-Ejec '!E19</f>
        <v>137549.54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23">
        <v>422637.15</v>
      </c>
      <c r="Q18" s="23">
        <v>418073.24</v>
      </c>
      <c r="R18" s="23">
        <v>596782.11</v>
      </c>
      <c r="S18" s="11"/>
    </row>
    <row r="19" spans="2:19" x14ac:dyDescent="0.25">
      <c r="B19" s="11"/>
      <c r="C19" s="14" t="s">
        <v>9</v>
      </c>
      <c r="D19" s="23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23">
        <v>13688</v>
      </c>
      <c r="R19" s="23">
        <v>0</v>
      </c>
      <c r="S19" s="11"/>
    </row>
    <row r="20" spans="2:19" x14ac:dyDescent="0.25">
      <c r="B20" s="11"/>
      <c r="C20" s="14" t="s">
        <v>10</v>
      </c>
      <c r="D20" s="23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23"/>
      <c r="R20" s="23"/>
      <c r="S20" s="11"/>
    </row>
    <row r="21" spans="2:19" x14ac:dyDescent="0.25">
      <c r="B21" s="11"/>
      <c r="C21" s="14" t="s">
        <v>11</v>
      </c>
      <c r="D21" s="23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23"/>
      <c r="R21" s="23"/>
      <c r="S21" s="11"/>
    </row>
    <row r="22" spans="2:19" x14ac:dyDescent="0.25">
      <c r="B22" s="11"/>
      <c r="C22" s="14" t="s">
        <v>12</v>
      </c>
      <c r="D22" s="23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23">
        <v>41300</v>
      </c>
      <c r="Q22" s="23">
        <v>562015.12</v>
      </c>
      <c r="R22" s="23">
        <v>1030979.66</v>
      </c>
      <c r="S22" s="11"/>
    </row>
    <row r="23" spans="2:19" x14ac:dyDescent="0.25">
      <c r="B23" s="11"/>
      <c r="C23" s="14" t="s">
        <v>13</v>
      </c>
      <c r="D23" s="23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23">
        <v>858398.61</v>
      </c>
      <c r="Q23" s="23">
        <v>307858.09000000003</v>
      </c>
      <c r="R23" s="23">
        <v>301857.15999999997</v>
      </c>
      <c r="S23" s="11"/>
    </row>
    <row r="24" spans="2:19" x14ac:dyDescent="0.25">
      <c r="B24" s="11"/>
      <c r="C24" s="14" t="s">
        <v>14</v>
      </c>
      <c r="D24" s="23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23">
        <v>113553.77</v>
      </c>
      <c r="R24" s="23">
        <v>3215.5</v>
      </c>
      <c r="S24" s="11"/>
    </row>
    <row r="25" spans="2:19" x14ac:dyDescent="0.25">
      <c r="B25" s="11"/>
      <c r="C25" s="14" t="s">
        <v>15</v>
      </c>
      <c r="D25" s="23">
        <f>+'P2 Presupuesto Aprobado-Ejec '!E26</f>
        <v>6000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23">
        <v>25950</v>
      </c>
      <c r="Q25" s="23">
        <v>7379818.1399999997</v>
      </c>
      <c r="R25" s="23">
        <v>60614</v>
      </c>
      <c r="S25" s="11"/>
    </row>
    <row r="26" spans="2:19" x14ac:dyDescent="0.25">
      <c r="B26" s="11"/>
      <c r="C26" s="14" t="s">
        <v>16</v>
      </c>
      <c r="D26" s="23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23">
        <v>10500</v>
      </c>
      <c r="R26" s="23">
        <v>53246</v>
      </c>
      <c r="S26" s="11"/>
    </row>
    <row r="27" spans="2:19" x14ac:dyDescent="0.25">
      <c r="B27" s="11"/>
      <c r="C27" s="12" t="s">
        <v>17</v>
      </c>
      <c r="D27" s="24">
        <f>+D34</f>
        <v>190350</v>
      </c>
      <c r="E27" s="24">
        <f t="shared" ref="E27:P27" si="2">+E34</f>
        <v>0</v>
      </c>
      <c r="F27" s="24">
        <f t="shared" si="2"/>
        <v>0</v>
      </c>
      <c r="G27" s="24">
        <f t="shared" si="2"/>
        <v>0</v>
      </c>
      <c r="H27" s="24">
        <f t="shared" si="2"/>
        <v>0</v>
      </c>
      <c r="I27" s="24">
        <f t="shared" si="2"/>
        <v>0</v>
      </c>
      <c r="J27" s="24">
        <f t="shared" si="2"/>
        <v>0</v>
      </c>
      <c r="K27" s="24">
        <f t="shared" si="2"/>
        <v>0</v>
      </c>
      <c r="L27" s="24">
        <f t="shared" si="2"/>
        <v>0</v>
      </c>
      <c r="M27" s="24">
        <f t="shared" si="2"/>
        <v>0</v>
      </c>
      <c r="N27" s="24">
        <f t="shared" si="2"/>
        <v>0</v>
      </c>
      <c r="O27" s="24">
        <f t="shared" si="2"/>
        <v>0</v>
      </c>
      <c r="P27" s="24">
        <f t="shared" si="2"/>
        <v>229200</v>
      </c>
      <c r="Q27" s="24">
        <f>+Q28+Q30+Q34+Q36</f>
        <v>2880575.6</v>
      </c>
      <c r="R27" s="24">
        <f>+R28+R30+R34+R36</f>
        <v>238700</v>
      </c>
      <c r="S27" s="24">
        <f>+D27+P27+Q27+R27</f>
        <v>3538825.6</v>
      </c>
    </row>
    <row r="28" spans="2:19" x14ac:dyDescent="0.25">
      <c r="B28" s="11"/>
      <c r="C28" s="14" t="s">
        <v>18</v>
      </c>
      <c r="D28" s="23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23">
        <v>15900</v>
      </c>
      <c r="R28" s="23">
        <v>0</v>
      </c>
      <c r="S28" s="11"/>
    </row>
    <row r="29" spans="2:19" x14ac:dyDescent="0.25">
      <c r="B29" s="11"/>
      <c r="C29" s="14" t="s">
        <v>19</v>
      </c>
      <c r="D29" s="23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23"/>
      <c r="R29" s="23">
        <v>0</v>
      </c>
      <c r="S29" s="11"/>
    </row>
    <row r="30" spans="2:19" x14ac:dyDescent="0.25">
      <c r="B30" s="11"/>
      <c r="C30" s="14" t="s">
        <v>20</v>
      </c>
      <c r="D30" s="23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23">
        <v>240956</v>
      </c>
      <c r="R30" s="23"/>
      <c r="S30" s="11"/>
    </row>
    <row r="31" spans="2:19" x14ac:dyDescent="0.25">
      <c r="B31" s="11"/>
      <c r="C31" s="14" t="s">
        <v>21</v>
      </c>
      <c r="D31" s="23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23"/>
      <c r="R31" s="23"/>
      <c r="S31" s="11"/>
    </row>
    <row r="32" spans="2:19" x14ac:dyDescent="0.25">
      <c r="B32" s="11"/>
      <c r="C32" s="14" t="s">
        <v>22</v>
      </c>
      <c r="D32" s="23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23"/>
      <c r="R32" s="23"/>
      <c r="S32" s="11"/>
    </row>
    <row r="33" spans="2:19" x14ac:dyDescent="0.25">
      <c r="B33" s="11"/>
      <c r="C33" s="14" t="s">
        <v>23</v>
      </c>
      <c r="D33" s="23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23"/>
      <c r="R33" s="23"/>
      <c r="S33" s="11"/>
    </row>
    <row r="34" spans="2:19" x14ac:dyDescent="0.25">
      <c r="B34" s="11"/>
      <c r="C34" s="14" t="s">
        <v>24</v>
      </c>
      <c r="D34" s="23">
        <f>+'P2 Presupuesto Aprobado-Ejec '!E35</f>
        <v>190350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23">
        <v>229200</v>
      </c>
      <c r="Q34" s="23">
        <v>240200</v>
      </c>
      <c r="R34" s="23">
        <v>238700</v>
      </c>
      <c r="S34" s="11"/>
    </row>
    <row r="35" spans="2:19" x14ac:dyDescent="0.25">
      <c r="B35" s="11"/>
      <c r="C35" s="14" t="s">
        <v>25</v>
      </c>
      <c r="D35" s="23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23"/>
      <c r="R35" s="23"/>
      <c r="S35" s="11"/>
    </row>
    <row r="36" spans="2:19" x14ac:dyDescent="0.25">
      <c r="B36" s="11"/>
      <c r="C36" s="14" t="s">
        <v>26</v>
      </c>
      <c r="D36" s="23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23">
        <v>2383519.6</v>
      </c>
      <c r="R36" s="23"/>
      <c r="S36" s="11"/>
    </row>
    <row r="37" spans="2:19" x14ac:dyDescent="0.25">
      <c r="B37" s="11"/>
      <c r="C37" s="12" t="s">
        <v>27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/>
      <c r="Q37" s="24">
        <f>+Q44</f>
        <v>303082.48</v>
      </c>
      <c r="R37" s="24">
        <f>+R44</f>
        <v>318724.18</v>
      </c>
      <c r="S37" s="24">
        <f>+Q37+R37</f>
        <v>621806.65999999992</v>
      </c>
    </row>
    <row r="38" spans="2:19" x14ac:dyDescent="0.25">
      <c r="B38" s="11"/>
      <c r="C38" s="14" t="s">
        <v>28</v>
      </c>
      <c r="D38" s="23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23"/>
      <c r="R38" s="23"/>
      <c r="S38" s="11"/>
    </row>
    <row r="39" spans="2:19" x14ac:dyDescent="0.25">
      <c r="B39" s="11"/>
      <c r="C39" s="14" t="s">
        <v>29</v>
      </c>
      <c r="D39" s="23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23"/>
      <c r="R39" s="23"/>
      <c r="S39" s="11"/>
    </row>
    <row r="40" spans="2:19" x14ac:dyDescent="0.25">
      <c r="B40" s="11"/>
      <c r="C40" s="14" t="s">
        <v>30</v>
      </c>
      <c r="D40" s="23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23"/>
      <c r="R40" s="23"/>
      <c r="S40" s="11"/>
    </row>
    <row r="41" spans="2:19" x14ac:dyDescent="0.25">
      <c r="B41" s="11"/>
      <c r="C41" s="14" t="s">
        <v>31</v>
      </c>
      <c r="D41" s="23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23"/>
      <c r="R41" s="23"/>
      <c r="S41" s="11"/>
    </row>
    <row r="42" spans="2:19" x14ac:dyDescent="0.25">
      <c r="B42" s="11"/>
      <c r="C42" s="14" t="s">
        <v>32</v>
      </c>
      <c r="D42" s="23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23"/>
      <c r="R42" s="23"/>
      <c r="S42" s="11"/>
    </row>
    <row r="43" spans="2:19" x14ac:dyDescent="0.25">
      <c r="B43" s="11"/>
      <c r="C43" s="14" t="s">
        <v>33</v>
      </c>
      <c r="D43" s="23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23"/>
      <c r="R43" s="23"/>
      <c r="S43" s="11"/>
    </row>
    <row r="44" spans="2:19" x14ac:dyDescent="0.25">
      <c r="B44" s="11"/>
      <c r="C44" s="14" t="s">
        <v>34</v>
      </c>
      <c r="D44" s="23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23">
        <v>303082.48</v>
      </c>
      <c r="R44" s="23">
        <v>318724.18</v>
      </c>
      <c r="S44" s="11"/>
    </row>
    <row r="45" spans="2:19" x14ac:dyDescent="0.25">
      <c r="B45" s="11"/>
      <c r="C45" s="14" t="s">
        <v>35</v>
      </c>
      <c r="D45" s="23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23"/>
      <c r="R45" s="23"/>
      <c r="S45" s="11"/>
    </row>
    <row r="46" spans="2:19" x14ac:dyDescent="0.25">
      <c r="B46" s="11"/>
      <c r="C46" s="12" t="s">
        <v>36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/>
      <c r="Q46" s="23"/>
      <c r="R46" s="23"/>
      <c r="S46" s="23">
        <v>0</v>
      </c>
    </row>
    <row r="47" spans="2:19" x14ac:dyDescent="0.25">
      <c r="B47" s="11"/>
      <c r="C47" s="14" t="s">
        <v>37</v>
      </c>
      <c r="D47" s="23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</row>
    <row r="48" spans="2:19" x14ac:dyDescent="0.25">
      <c r="B48" s="11"/>
      <c r="C48" s="14" t="s">
        <v>38</v>
      </c>
      <c r="D48" s="23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</row>
    <row r="49" spans="2:19" x14ac:dyDescent="0.25">
      <c r="B49" s="11"/>
      <c r="C49" s="14" t="s">
        <v>39</v>
      </c>
      <c r="D49" s="23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</row>
    <row r="50" spans="2:19" x14ac:dyDescent="0.25">
      <c r="B50" s="11"/>
      <c r="C50" s="14" t="s">
        <v>40</v>
      </c>
      <c r="D50" s="23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</row>
    <row r="51" spans="2:19" x14ac:dyDescent="0.25">
      <c r="B51" s="11"/>
      <c r="C51" s="14" t="s">
        <v>41</v>
      </c>
      <c r="D51" s="23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</row>
    <row r="52" spans="2:19" x14ac:dyDescent="0.25">
      <c r="B52" s="11"/>
      <c r="C52" s="14" t="s">
        <v>42</v>
      </c>
      <c r="D52" s="23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</row>
    <row r="53" spans="2:19" x14ac:dyDescent="0.25">
      <c r="B53" s="11"/>
      <c r="C53" s="12" t="s">
        <v>43</v>
      </c>
      <c r="D53" s="23">
        <v>0</v>
      </c>
      <c r="E53" s="23">
        <v>0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/>
      <c r="Q53" s="23"/>
      <c r="R53" s="23"/>
      <c r="S53" s="23">
        <v>0</v>
      </c>
    </row>
    <row r="54" spans="2:19" x14ac:dyDescent="0.25">
      <c r="B54" s="11"/>
      <c r="C54" s="14" t="s">
        <v>44</v>
      </c>
      <c r="D54" s="23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</row>
    <row r="55" spans="2:19" x14ac:dyDescent="0.25">
      <c r="B55" s="11"/>
      <c r="C55" s="14" t="s">
        <v>45</v>
      </c>
      <c r="D55" s="23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</row>
    <row r="56" spans="2:19" x14ac:dyDescent="0.25">
      <c r="B56" s="11"/>
      <c r="C56" s="14" t="s">
        <v>46</v>
      </c>
      <c r="D56" s="23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</row>
    <row r="57" spans="2:19" x14ac:dyDescent="0.25">
      <c r="B57" s="11"/>
      <c r="C57" s="14" t="s">
        <v>47</v>
      </c>
      <c r="D57" s="23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</row>
    <row r="58" spans="2:19" x14ac:dyDescent="0.25">
      <c r="B58" s="11"/>
      <c r="C58" s="14" t="s">
        <v>48</v>
      </c>
      <c r="D58" s="23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</row>
    <row r="59" spans="2:19" x14ac:dyDescent="0.25">
      <c r="B59" s="11"/>
      <c r="C59" s="14" t="s">
        <v>49</v>
      </c>
      <c r="D59" s="23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</row>
    <row r="60" spans="2:19" x14ac:dyDescent="0.25">
      <c r="B60" s="11"/>
      <c r="C60" s="14" t="s">
        <v>50</v>
      </c>
      <c r="D60" s="23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</row>
    <row r="61" spans="2:19" x14ac:dyDescent="0.25">
      <c r="B61" s="11"/>
      <c r="C61" s="14" t="s">
        <v>51</v>
      </c>
      <c r="D61" s="23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</row>
    <row r="62" spans="2:19" x14ac:dyDescent="0.25">
      <c r="B62" s="11"/>
      <c r="C62" s="14" t="s">
        <v>52</v>
      </c>
      <c r="D62" s="23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</row>
    <row r="63" spans="2:19" x14ac:dyDescent="0.25">
      <c r="B63" s="11"/>
      <c r="C63" s="12" t="s">
        <v>53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/>
      <c r="Q63" s="24">
        <f>+Q64</f>
        <v>10549757.619999999</v>
      </c>
      <c r="R63" s="24">
        <f>+R64</f>
        <v>7477642.7300000004</v>
      </c>
      <c r="S63" s="24">
        <f>+Q63+R63</f>
        <v>18027400.350000001</v>
      </c>
    </row>
    <row r="64" spans="2:19" x14ac:dyDescent="0.25">
      <c r="B64" s="11"/>
      <c r="C64" s="14" t="s">
        <v>54</v>
      </c>
      <c r="D64" s="23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23">
        <v>10549757.619999999</v>
      </c>
      <c r="R64" s="23">
        <v>7477642.7300000004</v>
      </c>
      <c r="S64" s="11"/>
    </row>
    <row r="65" spans="2:19" x14ac:dyDescent="0.25">
      <c r="B65" s="11"/>
      <c r="C65" s="14" t="s">
        <v>55</v>
      </c>
      <c r="D65" s="23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</row>
    <row r="66" spans="2:19" x14ac:dyDescent="0.25">
      <c r="B66" s="11"/>
      <c r="C66" s="14" t="s">
        <v>56</v>
      </c>
      <c r="D66" s="23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</row>
    <row r="67" spans="2:19" x14ac:dyDescent="0.25">
      <c r="B67" s="11"/>
      <c r="C67" s="14" t="s">
        <v>57</v>
      </c>
      <c r="D67" s="23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</row>
    <row r="68" spans="2:19" x14ac:dyDescent="0.25">
      <c r="B68" s="11"/>
      <c r="C68" s="12" t="s">
        <v>58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/>
      <c r="Q68" s="23"/>
      <c r="R68" s="23"/>
      <c r="S68" s="23">
        <v>0</v>
      </c>
    </row>
    <row r="69" spans="2:19" x14ac:dyDescent="0.25">
      <c r="B69" s="11"/>
      <c r="C69" s="14" t="s">
        <v>59</v>
      </c>
      <c r="D69" s="23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</row>
    <row r="70" spans="2:19" x14ac:dyDescent="0.25">
      <c r="B70" s="11"/>
      <c r="C70" s="14" t="s">
        <v>60</v>
      </c>
      <c r="D70" s="23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x14ac:dyDescent="0.25">
      <c r="B71" s="11"/>
      <c r="C71" s="12" t="s">
        <v>61</v>
      </c>
      <c r="D71" s="23">
        <v>0</v>
      </c>
      <c r="E71" s="23">
        <v>0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3"/>
      <c r="Q71" s="23"/>
      <c r="R71" s="23"/>
      <c r="S71" s="23">
        <v>0</v>
      </c>
    </row>
    <row r="72" spans="2:19" x14ac:dyDescent="0.25">
      <c r="B72" s="11"/>
      <c r="C72" s="14" t="s">
        <v>62</v>
      </c>
      <c r="D72" s="23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x14ac:dyDescent="0.25">
      <c r="B73" s="11"/>
      <c r="C73" s="14" t="s">
        <v>63</v>
      </c>
      <c r="D73" s="23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  <row r="74" spans="2:19" x14ac:dyDescent="0.25">
      <c r="B74" s="11"/>
      <c r="C74" s="14" t="s">
        <v>64</v>
      </c>
      <c r="D74" s="23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</row>
    <row r="75" spans="2:19" x14ac:dyDescent="0.25">
      <c r="B75" s="11"/>
      <c r="C75" s="16" t="s">
        <v>67</v>
      </c>
      <c r="D75" s="24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</row>
    <row r="76" spans="2:19" x14ac:dyDescent="0.25">
      <c r="B76" s="11"/>
      <c r="C76" s="12" t="s">
        <v>68</v>
      </c>
      <c r="D76" s="23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</row>
    <row r="77" spans="2:19" x14ac:dyDescent="0.25">
      <c r="B77" s="11"/>
      <c r="C77" s="14" t="s">
        <v>69</v>
      </c>
      <c r="D77" s="23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</row>
    <row r="78" spans="2:19" x14ac:dyDescent="0.25">
      <c r="B78" s="11"/>
      <c r="C78" s="14" t="s">
        <v>70</v>
      </c>
      <c r="D78" s="23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</row>
    <row r="79" spans="2:19" x14ac:dyDescent="0.25">
      <c r="B79" s="11"/>
      <c r="C79" s="12" t="s">
        <v>71</v>
      </c>
      <c r="D79" s="23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</row>
    <row r="80" spans="2:19" x14ac:dyDescent="0.25">
      <c r="B80" s="11"/>
      <c r="C80" s="14" t="s">
        <v>72</v>
      </c>
      <c r="D80" s="23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</row>
    <row r="81" spans="2:23" x14ac:dyDescent="0.25">
      <c r="B81" s="11"/>
      <c r="C81" s="14" t="s">
        <v>73</v>
      </c>
      <c r="D81" s="23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</row>
    <row r="82" spans="2:23" x14ac:dyDescent="0.25">
      <c r="B82" s="11"/>
      <c r="C82" s="12" t="s">
        <v>74</v>
      </c>
      <c r="D82" s="23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</row>
    <row r="83" spans="2:23" x14ac:dyDescent="0.25">
      <c r="B83" s="11"/>
      <c r="C83" s="14" t="s">
        <v>75</v>
      </c>
      <c r="D83" s="23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</row>
    <row r="84" spans="2:23" x14ac:dyDescent="0.25">
      <c r="B84" s="11"/>
      <c r="C84" s="17" t="s">
        <v>65</v>
      </c>
      <c r="D84" s="19">
        <f>+D11+D17+D27</f>
        <v>6733732.8600000003</v>
      </c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9">
        <f>+P11+P17+P27</f>
        <v>10032303.52</v>
      </c>
      <c r="Q84" s="19">
        <f>+Q11+Q17+Q27+Q37+Q63</f>
        <v>30001986.509999998</v>
      </c>
      <c r="R84" s="19">
        <f>+R11+R17+R27+R37+R63</f>
        <v>21243789.690000001</v>
      </c>
      <c r="S84" s="19">
        <f>+D84+P84+Q84+R84</f>
        <v>68011812.579999998</v>
      </c>
    </row>
    <row r="85" spans="2:23" x14ac:dyDescent="0.25"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</row>
    <row r="86" spans="2:23" x14ac:dyDescent="0.25"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</row>
    <row r="87" spans="2:23" x14ac:dyDescent="0.25"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</row>
    <row r="89" spans="2:23" ht="18.75" x14ac:dyDescent="0.3"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28"/>
      <c r="T89" s="26"/>
      <c r="U89" s="26"/>
      <c r="V89" s="27"/>
      <c r="W89" s="26"/>
    </row>
    <row r="90" spans="2:23" ht="18.75" x14ac:dyDescent="0.3">
      <c r="C90" s="48" t="s">
        <v>114</v>
      </c>
      <c r="D90" s="69" t="s">
        <v>107</v>
      </c>
      <c r="E90" s="69"/>
      <c r="F90" s="69"/>
      <c r="G90" s="69"/>
      <c r="H90" s="83"/>
      <c r="I90" s="69"/>
      <c r="J90" s="69"/>
      <c r="K90" s="69"/>
      <c r="L90" s="69"/>
      <c r="M90" s="69"/>
      <c r="N90" s="69"/>
      <c r="O90" s="69"/>
      <c r="P90" s="69"/>
      <c r="Q90" s="69"/>
      <c r="R90" s="69" t="s">
        <v>105</v>
      </c>
      <c r="S90" s="72"/>
      <c r="T90" s="26"/>
      <c r="U90" s="26"/>
      <c r="V90" s="26"/>
      <c r="W90" s="26"/>
    </row>
    <row r="91" spans="2:23" ht="18.75" x14ac:dyDescent="0.3">
      <c r="C91" s="74" t="s">
        <v>103</v>
      </c>
      <c r="D91" s="74" t="s">
        <v>104</v>
      </c>
      <c r="E91" s="72"/>
      <c r="F91" s="72"/>
      <c r="G91" s="72"/>
      <c r="H91" s="72"/>
      <c r="I91" s="72"/>
      <c r="J91" s="69"/>
      <c r="K91" s="69"/>
      <c r="L91" s="69"/>
      <c r="M91" s="69"/>
      <c r="N91" s="69"/>
      <c r="O91" s="69"/>
      <c r="P91" s="69"/>
      <c r="Q91" s="69"/>
      <c r="R91" s="74" t="s">
        <v>108</v>
      </c>
      <c r="S91" s="72"/>
      <c r="T91" s="26"/>
      <c r="U91" s="26"/>
      <c r="V91" s="26"/>
      <c r="W91" s="26"/>
    </row>
    <row r="92" spans="2:23" ht="18.75" x14ac:dyDescent="0.3">
      <c r="C92" s="72" t="s">
        <v>106</v>
      </c>
      <c r="D92" s="72" t="s">
        <v>97</v>
      </c>
      <c r="E92" s="72"/>
      <c r="F92" s="72"/>
      <c r="G92" s="72"/>
      <c r="H92" s="72"/>
      <c r="I92" s="72"/>
      <c r="J92" s="69"/>
      <c r="K92" s="69"/>
      <c r="L92" s="69"/>
      <c r="M92" s="69"/>
      <c r="N92" s="69"/>
      <c r="O92" s="69"/>
      <c r="P92" s="69"/>
      <c r="Q92" s="69"/>
      <c r="R92" s="72" t="s">
        <v>98</v>
      </c>
      <c r="S92" s="72"/>
    </row>
    <row r="93" spans="2:23" ht="18.75" x14ac:dyDescent="0.3">
      <c r="C93" s="71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1"/>
      <c r="R93" s="72"/>
      <c r="S93" s="73"/>
    </row>
  </sheetData>
  <mergeCells count="5">
    <mergeCell ref="C4:S4"/>
    <mergeCell ref="C5:S5"/>
    <mergeCell ref="C6:S6"/>
    <mergeCell ref="C7:S7"/>
    <mergeCell ref="C3:S3"/>
  </mergeCells>
  <pageMargins left="0.7" right="0.7" top="0.75" bottom="0.75" header="0.3" footer="0.3"/>
  <pageSetup scale="39" orientation="portrait" r:id="rId1"/>
  <colBreaks count="1" manualBreakCount="1">
    <brk id="2" max="8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P1 Presupuesto Aprobado</vt:lpstr>
      <vt:lpstr>P2 Presupuesto Aprobado-Ejec </vt:lpstr>
      <vt:lpstr>P3 Ejecucion </vt:lpstr>
      <vt:lpstr>'P1 Presupuesto Aprobado'!Print_Area</vt:lpstr>
      <vt:lpstr>'P2 Presupuesto Aprobado-Ejec '!Print_Area</vt:lpstr>
      <vt:lpstr>'P3 Ejecucion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Leslie M Coste Pérez</cp:lastModifiedBy>
  <cp:lastPrinted>2022-05-05T19:30:05Z</cp:lastPrinted>
  <dcterms:created xsi:type="dcterms:W3CDTF">2021-07-29T18:58:50Z</dcterms:created>
  <dcterms:modified xsi:type="dcterms:W3CDTF">2022-05-05T19:30:28Z</dcterms:modified>
</cp:coreProperties>
</file>