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Reporte de Ingresos y Egresos\"/>
    </mc:Choice>
  </mc:AlternateContent>
  <xr:revisionPtr revIDLastSave="0" documentId="13_ncr:1_{2DEAE91C-8830-4D4C-97FA-A76F26C9BC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5" i="1" l="1"/>
  <c r="L84" i="1"/>
  <c r="K53" i="1"/>
  <c r="L9" i="1"/>
  <c r="J84" i="1" l="1"/>
  <c r="K63" i="1"/>
  <c r="K37" i="1"/>
  <c r="K27" i="1"/>
  <c r="K17" i="1"/>
  <c r="K11" i="1"/>
  <c r="J53" i="1"/>
  <c r="K84" i="1" l="1"/>
  <c r="J63" i="1"/>
  <c r="J37" i="1"/>
  <c r="J27" i="1"/>
  <c r="J17" i="1"/>
  <c r="J11" i="1"/>
  <c r="I11" i="1"/>
  <c r="I17" i="1"/>
  <c r="I27" i="1"/>
  <c r="I53" i="1"/>
  <c r="I63" i="1"/>
  <c r="I37" i="1"/>
  <c r="I84" i="1" l="1"/>
  <c r="H63" i="1" l="1"/>
  <c r="H53" i="1"/>
  <c r="H37" i="1"/>
  <c r="H27" i="1"/>
  <c r="H17" i="1"/>
  <c r="H11" i="1"/>
  <c r="H84" i="1" l="1"/>
  <c r="G53" i="1"/>
  <c r="G37" i="1"/>
  <c r="G27" i="1"/>
  <c r="G17" i="1"/>
  <c r="G11" i="1"/>
  <c r="G84" i="1" l="1"/>
  <c r="F37" i="1"/>
  <c r="F27" i="1"/>
  <c r="F17" i="1"/>
  <c r="F11" i="1"/>
  <c r="F53" i="1"/>
  <c r="L53" i="1" s="1"/>
  <c r="F63" i="1"/>
  <c r="F84" i="1" l="1"/>
  <c r="E27" i="1"/>
  <c r="E63" i="1"/>
  <c r="E37" i="1"/>
  <c r="E17" i="1"/>
  <c r="E11" i="1"/>
  <c r="E84" i="1" l="1"/>
  <c r="D17" i="1"/>
  <c r="D27" i="1"/>
  <c r="D37" i="1"/>
  <c r="L37" i="1" s="1"/>
  <c r="D63" i="1"/>
  <c r="L63" i="1" s="1"/>
  <c r="D11" i="1"/>
  <c r="D84" i="1" l="1"/>
  <c r="C17" i="1"/>
  <c r="C27" i="1"/>
  <c r="C11" i="1"/>
  <c r="C84" i="1" l="1"/>
  <c r="B27" i="1"/>
  <c r="L27" i="1" s="1"/>
  <c r="B17" i="1"/>
  <c r="L17" i="1" s="1"/>
  <c r="B11" i="1"/>
  <c r="L11" i="1" s="1"/>
  <c r="B84" i="1" l="1"/>
</calcChain>
</file>

<file path=xl/sharedStrings.xml><?xml version="1.0" encoding="utf-8"?>
<sst xmlns="http://schemas.openxmlformats.org/spreadsheetml/2006/main" count="102" uniqueCount="102">
  <si>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</si>
  <si>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</si>
  <si>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</si>
  <si>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</si>
  <si>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</si>
  <si>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</si>
  <si>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Cuenta Bancaria No. 1110212 Cuenta Unica del Tesoro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</si>
  <si>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</si>
  <si>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</si>
  <si>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</si>
  <si>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</si>
  <si>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</si>
  <si>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</si>
  <si>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</si>
  <si>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</si>
  <si>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</si>
  <si>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</si>
  <si>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</si>
  <si>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</si>
  <si>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</si>
  <si>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</si>
  <si>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</si>
  <si>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</si>
  <si>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</si>
  <si>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</si>
  <si>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</si>
  <si>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</si>
  <si>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</si>
  <si>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</si>
  <si>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</si>
  <si>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</si>
  <si>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</si>
  <si>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</si>
  <si>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</si>
  <si>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</si>
  <si>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</si>
  <si>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</si>
  <si>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</si>
  <si>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</si>
  <si>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</si>
  <si>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</si>
  <si>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</si>
  <si>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</si>
  <si>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</si>
  <si>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</si>
  <si>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</si>
  <si>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</si>
  <si>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</si>
  <si>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</si>
  <si>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</si>
  <si>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</si>
  <si>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</si>
  <si>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</si>
  <si>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</si>
  <si>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</si>
  <si>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</si>
  <si>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</si>
  <si>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</si>
  <si>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</si>
  <si>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</si>
  <si>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</si>
  <si>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</si>
  <si>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</si>
  <si>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</si>
  <si>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</si>
  <si>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</si>
  <si>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</si>
  <si>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</si>
  <si>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</si>
  <si>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</si>
  <si>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</si>
  <si>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</si>
  <si>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</si>
  <si>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</si>
  <si>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</si>
  <si>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</si>
  <si>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</si>
  <si>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</si>
  <si>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</si>
  <si>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</si>
  <si>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</si>
  <si>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</si>
  <si>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</si>
  <si>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</si>
  <si>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Total de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</si>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</sst>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 readingOrder="1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43" fontId="0" fillId="0" borderId="2" xfId="1" applyFont="1" applyBorder="1"/>
    <xf numFmtId="43" fontId="2" fillId="3" borderId="2" xfId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8" fillId="3" borderId="2" xfId="0" applyFont="1" applyFill="1" applyBorder="1"/>
    <xf numFmtId="43" fontId="2" fillId="3" borderId="2" xfId="0" applyNumberFormat="1" applyFont="1" applyFill="1" applyBorder="1"/>
    <xf numFmtId="0" fontId="9" fillId="4" borderId="2" xfId="0" applyFont="1" applyFill="1" applyBorder="1" applyAlignment="1">
      <alignment vertical="center"/>
    </xf>
    <xf numFmtId="164" fontId="9" fillId="4" borderId="2" xfId="0" applyNumberFormat="1" applyFont="1" applyFill="1" applyBorder="1"/>
    <xf numFmtId="0" fontId="2" fillId="3" borderId="0" xfId="0" applyFont="1" applyFill="1" applyBorder="1" applyAlignment="1">
      <alignment horizontal="center" vertical="center"/>
    </xf>
    <xf numFmtId="164" fontId="3" fillId="0" borderId="3" xfId="0" applyNumberFormat="1" applyFont="1" applyBorder="1"/>
    <xf numFmtId="0" fontId="7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3" fillId="0" borderId="2" xfId="0" applyNumberFormat="1" applyFont="1" applyBorder="1"/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5" fillId="0" borderId="2" xfId="1" applyFont="1" applyBorder="1"/>
    <xf numFmtId="0" fontId="5" fillId="0" borderId="2" xfId="0" applyFont="1" applyBorder="1"/>
    <xf numFmtId="0" fontId="5" fillId="0" borderId="0" xfId="0" applyFont="1"/>
    <xf numFmtId="43" fontId="5" fillId="0" borderId="2" xfId="1" applyFon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top" readingOrder="1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806450</xdr:colOff>
      <xdr:row>0</xdr:row>
      <xdr:rowOff>0</xdr:rowOff>
    </xdr:from>
    <xdr:to>
      <xdr:col>3</xdr:col>
      <xdr:colOff>69851</xdr:colOff>
      <xdr:row>4</xdr:row>
      <xdr:rowOff>132790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4600" y="0"/>
          <a:ext cx="2025651" cy="11805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1314450</xdr:colOff>
      <xdr:row>0</xdr:row>
      <xdr:rowOff>0</xdr:rowOff>
    </xdr:from>
    <xdr:to>
      <xdr:col>7</xdr:col>
      <xdr:colOff>883103</xdr:colOff>
      <xdr:row>3</xdr:row>
      <xdr:rowOff>269526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87100" y="0"/>
          <a:ext cx="2330903" cy="103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6"/>
  <sheetViews>
    <sheetView tabSelected="1" view="pageBreakPreview" topLeftCell="A61" zoomScale="60" zoomScaleNormal="100" workbookViewId="0">
      <selection activeCell="G95" sqref="G95"/>
    </sheetView>
  </sheetViews>
  <sheetFormatPr baseColWidth="10" defaultColWidth="11.42578125" defaultRowHeight="15" x14ac:dyDescent="0.25"/>
  <cols>
    <col min="1" max="1" width="63.7109375" customWidth="1"/>
    <col min="2" max="12" width="20.7109375" customWidth="1"/>
    <col min="13" max="13" width="17.7109375" bestFit="1" customWidth="1"/>
  </cols>
  <sheetData>
    <row r="1" spans="1:13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21" customHeight="1" x14ac:dyDescent="0.25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</row>
    <row r="3" spans="1:13" ht="15.75" customHeight="1" x14ac:dyDescent="0.25">
      <c r="A3" s="45">
        <v>2022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3"/>
    </row>
    <row r="4" spans="1:13" ht="22.5" customHeight="1" x14ac:dyDescent="0.25">
      <c r="A4" s="44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3"/>
    </row>
    <row r="5" spans="1:13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25.5" customHeight="1" x14ac:dyDescent="0.25">
      <c r="A6" s="47" t="s">
        <v>2</v>
      </c>
      <c r="B6" s="50" t="s">
        <v>3</v>
      </c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3" ht="25.5" customHeight="1" x14ac:dyDescent="0.25">
      <c r="A7" s="48"/>
      <c r="B7" s="29"/>
      <c r="C7" s="13"/>
      <c r="D7" s="21"/>
      <c r="E7" s="27"/>
      <c r="F7" s="29"/>
      <c r="G7" s="29"/>
      <c r="H7" s="29"/>
      <c r="I7" s="29"/>
      <c r="J7" s="29"/>
      <c r="K7" s="29"/>
      <c r="L7" s="4"/>
    </row>
    <row r="8" spans="1:13" x14ac:dyDescent="0.25">
      <c r="A8" s="49"/>
      <c r="B8" s="30" t="s">
        <v>4</v>
      </c>
      <c r="C8" s="25" t="s">
        <v>82</v>
      </c>
      <c r="D8" s="25" t="s">
        <v>86</v>
      </c>
      <c r="E8" s="25" t="s">
        <v>87</v>
      </c>
      <c r="F8" s="25" t="s">
        <v>92</v>
      </c>
      <c r="G8" s="25" t="s">
        <v>94</v>
      </c>
      <c r="H8" s="25" t="s">
        <v>96</v>
      </c>
      <c r="I8" s="25" t="s">
        <v>97</v>
      </c>
      <c r="J8" s="25" t="s">
        <v>98</v>
      </c>
      <c r="K8" s="25" t="s">
        <v>100</v>
      </c>
      <c r="L8" s="25" t="s">
        <v>5</v>
      </c>
    </row>
    <row r="9" spans="1:13" ht="45" customHeight="1" x14ac:dyDescent="0.25">
      <c r="A9" s="23" t="s">
        <v>6</v>
      </c>
      <c r="B9" s="24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15">
        <f>33433406+16716703+16716703+249937333.67+16716703+16716703+16716703+16716703+16716703+16716703</f>
        <v>417104363.66999996</v>
      </c>
    </row>
    <row r="10" spans="1:13" x14ac:dyDescent="0.25">
      <c r="A10" s="5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</row>
    <row r="11" spans="1:13" x14ac:dyDescent="0.25">
      <c r="A11" s="8" t="s">
        <v>9</v>
      </c>
      <c r="B11" s="7">
        <f t="shared" ref="B11:E11" si="0">+B12+B13+B16</f>
        <v>6399833.3200000003</v>
      </c>
      <c r="C11" s="7">
        <f t="shared" si="0"/>
        <v>8454817.7599999998</v>
      </c>
      <c r="D11" s="7">
        <f t="shared" si="0"/>
        <v>7463064.46</v>
      </c>
      <c r="E11" s="7">
        <f t="shared" si="0"/>
        <v>11162028.32</v>
      </c>
      <c r="F11" s="7">
        <f>+F12+F13+F16</f>
        <v>8410544.7899999991</v>
      </c>
      <c r="G11" s="7">
        <f t="shared" ref="G11:H11" si="1">+G12+G13+G16</f>
        <v>8043475.3200000003</v>
      </c>
      <c r="H11" s="7">
        <f t="shared" si="1"/>
        <v>7839836.54</v>
      </c>
      <c r="I11" s="7">
        <f>+I12+I13+I16</f>
        <v>8253817.040000001</v>
      </c>
      <c r="J11" s="7">
        <f>+J12+J13+J16</f>
        <v>8273259.9800000004</v>
      </c>
      <c r="K11" s="7">
        <f>+K12+K13+K16</f>
        <v>11951587.899999999</v>
      </c>
      <c r="L11" s="7">
        <f>+B11+C11+D11+E11+F11+G11+H11+I11+J11</f>
        <v>74300677.530000001</v>
      </c>
    </row>
    <row r="12" spans="1:13" ht="15.75" x14ac:dyDescent="0.25">
      <c r="A12" s="9" t="s">
        <v>10</v>
      </c>
      <c r="B12" s="10">
        <v>5203313.34</v>
      </c>
      <c r="C12" s="10">
        <v>6117833.3499999996</v>
      </c>
      <c r="D12" s="14">
        <v>5647987.0999999996</v>
      </c>
      <c r="E12" s="14">
        <v>5622223.5</v>
      </c>
      <c r="F12" s="14">
        <v>6043708.5</v>
      </c>
      <c r="G12" s="14">
        <v>6076966.6699999999</v>
      </c>
      <c r="H12" s="14">
        <v>5910700</v>
      </c>
      <c r="I12" s="37">
        <v>6297548.7300000004</v>
      </c>
      <c r="J12" s="37">
        <v>6304520.1200000001</v>
      </c>
      <c r="K12" s="37">
        <v>4950133.34</v>
      </c>
      <c r="L12" s="11"/>
    </row>
    <row r="13" spans="1:13" ht="15.75" x14ac:dyDescent="0.25">
      <c r="A13" s="9" t="s">
        <v>11</v>
      </c>
      <c r="B13" s="10">
        <v>425000</v>
      </c>
      <c r="C13" s="10">
        <v>1443000</v>
      </c>
      <c r="D13" s="14">
        <v>1004000</v>
      </c>
      <c r="E13" s="14">
        <v>4735300</v>
      </c>
      <c r="F13" s="14">
        <v>1507800</v>
      </c>
      <c r="G13" s="14">
        <v>1067000</v>
      </c>
      <c r="H13" s="14">
        <v>1053666.67</v>
      </c>
      <c r="I13" s="37">
        <v>1085000</v>
      </c>
      <c r="J13" s="37">
        <v>1044000</v>
      </c>
      <c r="K13" s="37">
        <v>6258722.2000000002</v>
      </c>
      <c r="L13" s="11"/>
    </row>
    <row r="14" spans="1:13" ht="15.75" x14ac:dyDescent="0.25">
      <c r="A14" s="9" t="s">
        <v>12</v>
      </c>
      <c r="B14" s="11"/>
      <c r="C14" s="11"/>
      <c r="D14" s="11"/>
      <c r="E14" s="11"/>
      <c r="F14" s="11"/>
      <c r="G14" s="11"/>
      <c r="H14" s="11"/>
      <c r="I14" s="38"/>
      <c r="J14" s="38"/>
      <c r="K14" s="38"/>
      <c r="L14" s="11"/>
    </row>
    <row r="15" spans="1:13" ht="15.75" x14ac:dyDescent="0.25">
      <c r="A15" s="9" t="s">
        <v>13</v>
      </c>
      <c r="B15" s="11"/>
      <c r="C15" s="11"/>
      <c r="D15" s="11"/>
      <c r="E15" s="11"/>
      <c r="F15" s="11"/>
      <c r="G15" s="11"/>
      <c r="H15" s="11"/>
      <c r="I15" s="38"/>
      <c r="J15" s="38"/>
      <c r="K15" s="38"/>
      <c r="L15" s="11"/>
    </row>
    <row r="16" spans="1:13" ht="15.75" x14ac:dyDescent="0.25">
      <c r="A16" s="9" t="s">
        <v>14</v>
      </c>
      <c r="B16" s="10">
        <v>771519.98</v>
      </c>
      <c r="C16" s="10">
        <v>893984.41</v>
      </c>
      <c r="D16" s="14">
        <v>811077.36</v>
      </c>
      <c r="E16" s="14">
        <v>804504.82</v>
      </c>
      <c r="F16" s="14">
        <v>859036.29</v>
      </c>
      <c r="G16" s="14">
        <v>899508.65</v>
      </c>
      <c r="H16" s="14">
        <v>875469.87</v>
      </c>
      <c r="I16" s="37">
        <v>871268.31</v>
      </c>
      <c r="J16" s="37">
        <v>924739.86</v>
      </c>
      <c r="K16" s="37">
        <v>742732.36</v>
      </c>
      <c r="L16" s="11"/>
    </row>
    <row r="17" spans="1:12" x14ac:dyDescent="0.25">
      <c r="A17" s="8" t="s">
        <v>15</v>
      </c>
      <c r="B17" s="7">
        <f t="shared" ref="B17" si="2">+B18+B25</f>
        <v>143549.54</v>
      </c>
      <c r="C17" s="7">
        <f>+C18+C22+C23+C25</f>
        <v>1348285.76</v>
      </c>
      <c r="D17" s="7">
        <f>+D18+D19+D22+D23+D24+D25+D26</f>
        <v>8805506.3599999994</v>
      </c>
      <c r="E17" s="7">
        <f>+E18+E19+E22+E23+E24+E25+E26</f>
        <v>2046694.43</v>
      </c>
      <c r="F17" s="7">
        <f>+F18+F19+F22+F23+F24+F25+F26</f>
        <v>2399728.52</v>
      </c>
      <c r="G17" s="7">
        <f>+G18+G19+G22+G23+G24+G25+G26</f>
        <v>1968269.17</v>
      </c>
      <c r="H17" s="7">
        <f>SUM(H18:H26)</f>
        <v>4465735.62</v>
      </c>
      <c r="I17" s="7">
        <f>SUM(I18:I26)</f>
        <v>5553881.2700000005</v>
      </c>
      <c r="J17" s="7">
        <f>SUM(J18:J26)</f>
        <v>2033311.69</v>
      </c>
      <c r="K17" s="7">
        <f>SUM(K18:K26)</f>
        <v>2953640.07</v>
      </c>
      <c r="L17" s="7">
        <f>+B17+C17+D17+E17+F17+G17+H17+I17+J17</f>
        <v>28764962.359999999</v>
      </c>
    </row>
    <row r="18" spans="1:12" ht="15.75" x14ac:dyDescent="0.25">
      <c r="A18" s="9" t="s">
        <v>16</v>
      </c>
      <c r="B18" s="10">
        <v>137549.54</v>
      </c>
      <c r="C18" s="10">
        <v>422637.15</v>
      </c>
      <c r="D18" s="14">
        <v>418073.24</v>
      </c>
      <c r="E18" s="14">
        <v>596782.11</v>
      </c>
      <c r="F18" s="14">
        <v>281755.87</v>
      </c>
      <c r="G18" s="14">
        <v>421273.58</v>
      </c>
      <c r="H18" s="14">
        <v>446003.54</v>
      </c>
      <c r="I18" s="37">
        <v>809545.91</v>
      </c>
      <c r="J18" s="37">
        <v>691420.45</v>
      </c>
      <c r="K18" s="37">
        <v>341345.36</v>
      </c>
      <c r="L18" s="11"/>
    </row>
    <row r="19" spans="1:12" ht="15.75" x14ac:dyDescent="0.25">
      <c r="A19" s="9" t="s">
        <v>17</v>
      </c>
      <c r="B19" s="11"/>
      <c r="C19" s="11"/>
      <c r="D19" s="14">
        <v>13688</v>
      </c>
      <c r="E19" s="14"/>
      <c r="F19" s="14"/>
      <c r="G19" s="14"/>
      <c r="H19" s="14">
        <v>165200</v>
      </c>
      <c r="I19" s="37">
        <v>73128.78</v>
      </c>
      <c r="J19" s="37">
        <v>73128.78</v>
      </c>
      <c r="K19" s="37">
        <v>23600</v>
      </c>
      <c r="L19" s="11"/>
    </row>
    <row r="20" spans="1:12" ht="15.75" x14ac:dyDescent="0.25">
      <c r="A20" s="9" t="s">
        <v>18</v>
      </c>
      <c r="B20" s="11"/>
      <c r="C20" s="11"/>
      <c r="D20" s="14"/>
      <c r="E20" s="14"/>
      <c r="F20" s="14"/>
      <c r="G20" s="14"/>
      <c r="H20" s="14">
        <v>176676.06</v>
      </c>
      <c r="I20" s="37"/>
      <c r="J20" s="37"/>
      <c r="K20" s="37">
        <v>3150</v>
      </c>
      <c r="L20" s="11"/>
    </row>
    <row r="21" spans="1:12" ht="15.75" x14ac:dyDescent="0.25">
      <c r="A21" s="9" t="s">
        <v>19</v>
      </c>
      <c r="B21" s="11"/>
      <c r="C21" s="11"/>
      <c r="D21" s="14"/>
      <c r="E21" s="14"/>
      <c r="F21" s="14"/>
      <c r="G21" s="14"/>
      <c r="H21" s="14">
        <v>65928</v>
      </c>
      <c r="I21" s="37"/>
      <c r="J21" s="37"/>
      <c r="K21" s="37"/>
      <c r="L21" s="11"/>
    </row>
    <row r="22" spans="1:12" ht="15.75" x14ac:dyDescent="0.25">
      <c r="A22" s="9" t="s">
        <v>20</v>
      </c>
      <c r="B22" s="11"/>
      <c r="C22" s="14">
        <v>41300</v>
      </c>
      <c r="D22" s="14">
        <v>562015.12</v>
      </c>
      <c r="E22" s="14">
        <v>1030979.66</v>
      </c>
      <c r="F22" s="14">
        <v>1362722.81</v>
      </c>
      <c r="G22" s="14">
        <v>860221.41</v>
      </c>
      <c r="H22" s="14">
        <v>189174.66</v>
      </c>
      <c r="I22" s="37">
        <v>3362010</v>
      </c>
      <c r="J22" s="37">
        <v>20650</v>
      </c>
      <c r="K22" s="37">
        <v>1158463.7</v>
      </c>
      <c r="L22" s="11"/>
    </row>
    <row r="23" spans="1:12" ht="15.75" x14ac:dyDescent="0.25">
      <c r="A23" s="9" t="s">
        <v>21</v>
      </c>
      <c r="B23" s="11"/>
      <c r="C23" s="14">
        <v>858398.61</v>
      </c>
      <c r="D23" s="14">
        <v>307858.09000000003</v>
      </c>
      <c r="E23" s="14">
        <v>301857.15999999997</v>
      </c>
      <c r="F23" s="14">
        <v>317508.07</v>
      </c>
      <c r="G23" s="14">
        <v>344510.18</v>
      </c>
      <c r="H23" s="14">
        <v>347668.06</v>
      </c>
      <c r="I23" s="37">
        <v>452912.67</v>
      </c>
      <c r="J23" s="37">
        <v>463095.11</v>
      </c>
      <c r="K23" s="37">
        <v>526407.72</v>
      </c>
      <c r="L23" s="11"/>
    </row>
    <row r="24" spans="1:12" ht="30" x14ac:dyDescent="0.25">
      <c r="A24" s="9" t="s">
        <v>22</v>
      </c>
      <c r="B24" s="11"/>
      <c r="C24" s="14"/>
      <c r="D24" s="14">
        <v>113553.77</v>
      </c>
      <c r="E24" s="14">
        <v>3215.5</v>
      </c>
      <c r="F24" s="14">
        <v>24721.5</v>
      </c>
      <c r="G24" s="14"/>
      <c r="H24" s="14">
        <v>3722.9</v>
      </c>
      <c r="I24" s="39"/>
      <c r="J24" s="37">
        <v>34273.61</v>
      </c>
      <c r="K24" s="37">
        <v>7973.99</v>
      </c>
      <c r="L24" s="11"/>
    </row>
    <row r="25" spans="1:12" ht="15.75" x14ac:dyDescent="0.25">
      <c r="A25" s="9" t="s">
        <v>23</v>
      </c>
      <c r="B25" s="10">
        <v>6000</v>
      </c>
      <c r="C25" s="10">
        <v>25950</v>
      </c>
      <c r="D25" s="14">
        <v>7379818.1399999997</v>
      </c>
      <c r="E25" s="14">
        <v>60614</v>
      </c>
      <c r="F25" s="14">
        <v>292182.46999999997</v>
      </c>
      <c r="G25" s="14">
        <v>156510</v>
      </c>
      <c r="H25" s="14">
        <v>2095814.34</v>
      </c>
      <c r="I25" s="37">
        <v>628562.79</v>
      </c>
      <c r="J25" s="37">
        <v>588232.5</v>
      </c>
      <c r="K25" s="37">
        <v>692111.86</v>
      </c>
      <c r="L25" s="11"/>
    </row>
    <row r="26" spans="1:12" ht="15.75" x14ac:dyDescent="0.25">
      <c r="A26" s="9" t="s">
        <v>24</v>
      </c>
      <c r="B26" s="11"/>
      <c r="C26" s="11"/>
      <c r="D26" s="14">
        <v>10500</v>
      </c>
      <c r="E26" s="14">
        <v>53246</v>
      </c>
      <c r="F26" s="14">
        <v>120837.8</v>
      </c>
      <c r="G26" s="14">
        <v>185754</v>
      </c>
      <c r="H26" s="14">
        <v>975548.06</v>
      </c>
      <c r="I26" s="37">
        <v>227721.12</v>
      </c>
      <c r="J26" s="37">
        <v>162511.24</v>
      </c>
      <c r="K26" s="37">
        <v>200587.44</v>
      </c>
      <c r="L26" s="11"/>
    </row>
    <row r="27" spans="1:12" x14ac:dyDescent="0.25">
      <c r="A27" s="8" t="s">
        <v>25</v>
      </c>
      <c r="B27" s="7">
        <f t="shared" ref="B27:C27" si="3">+B34</f>
        <v>190350</v>
      </c>
      <c r="C27" s="7">
        <f t="shared" si="3"/>
        <v>229200</v>
      </c>
      <c r="D27" s="7">
        <f>+D28+D30+D34+D36</f>
        <v>2880575.6</v>
      </c>
      <c r="E27" s="7">
        <f>+E35</f>
        <v>238700</v>
      </c>
      <c r="F27" s="7">
        <f>+F28+F29+F30+F34+F36</f>
        <v>578127.92000000004</v>
      </c>
      <c r="G27" s="7">
        <f>+G28+G30+G34+G36+G29</f>
        <v>883857.61</v>
      </c>
      <c r="H27" s="7">
        <f>SUM(H28:H36)</f>
        <v>1000390.8699999999</v>
      </c>
      <c r="I27" s="7">
        <f>SUM(I28:I36)</f>
        <v>692473.34000000008</v>
      </c>
      <c r="J27" s="7">
        <f>SUM(J28:J36)</f>
        <v>533665.5</v>
      </c>
      <c r="K27" s="7">
        <f>SUM(K28:K36)</f>
        <v>1953968.12</v>
      </c>
      <c r="L27" s="7">
        <f>+B27+C27+D27+E27+F27+G27+H27+I27+J27</f>
        <v>7227340.8399999999</v>
      </c>
    </row>
    <row r="28" spans="1:12" ht="15.75" x14ac:dyDescent="0.25">
      <c r="A28" s="9" t="s">
        <v>26</v>
      </c>
      <c r="B28" s="11"/>
      <c r="C28" s="11"/>
      <c r="D28" s="14">
        <v>15900</v>
      </c>
      <c r="E28" s="14"/>
      <c r="F28" s="14">
        <v>42657.21</v>
      </c>
      <c r="G28" s="14"/>
      <c r="H28" s="14">
        <v>20400</v>
      </c>
      <c r="I28" s="37">
        <v>10089</v>
      </c>
      <c r="J28" s="37">
        <v>41149</v>
      </c>
      <c r="K28" s="37">
        <v>152879.07</v>
      </c>
      <c r="L28" s="11"/>
    </row>
    <row r="29" spans="1:12" ht="15.75" x14ac:dyDescent="0.25">
      <c r="A29" s="9" t="s">
        <v>27</v>
      </c>
      <c r="B29" s="11"/>
      <c r="C29" s="11"/>
      <c r="D29" s="14"/>
      <c r="E29" s="14"/>
      <c r="F29" s="14">
        <v>30680</v>
      </c>
      <c r="G29" s="14">
        <v>430522.41</v>
      </c>
      <c r="H29" s="14">
        <v>136644</v>
      </c>
      <c r="I29" s="37">
        <v>164465.45000000001</v>
      </c>
      <c r="J29" s="37"/>
      <c r="K29" s="37">
        <v>19470</v>
      </c>
      <c r="L29" s="11"/>
    </row>
    <row r="30" spans="1:12" ht="15.75" x14ac:dyDescent="0.25">
      <c r="A30" s="9" t="s">
        <v>28</v>
      </c>
      <c r="B30" s="11"/>
      <c r="C30" s="11"/>
      <c r="D30" s="14">
        <v>240956</v>
      </c>
      <c r="E30" s="14"/>
      <c r="F30" s="14">
        <v>108740.07</v>
      </c>
      <c r="G30" s="14"/>
      <c r="H30" s="14">
        <v>90049.1</v>
      </c>
      <c r="I30" s="37"/>
      <c r="J30" s="37">
        <v>51300.5</v>
      </c>
      <c r="K30" s="37">
        <v>55507.199999999997</v>
      </c>
      <c r="L30" s="11"/>
    </row>
    <row r="31" spans="1:12" ht="15.75" x14ac:dyDescent="0.25">
      <c r="A31" s="9" t="s">
        <v>29</v>
      </c>
      <c r="B31" s="11"/>
      <c r="C31" s="11"/>
      <c r="D31" s="14"/>
      <c r="E31" s="14"/>
      <c r="F31" s="14"/>
      <c r="G31" s="14"/>
      <c r="H31" s="14">
        <v>78273.38</v>
      </c>
      <c r="I31" s="37"/>
      <c r="J31" s="37"/>
      <c r="K31" s="37"/>
      <c r="L31" s="11"/>
    </row>
    <row r="32" spans="1:12" ht="15.75" x14ac:dyDescent="0.25">
      <c r="A32" s="9" t="s">
        <v>30</v>
      </c>
      <c r="B32" s="11"/>
      <c r="C32" s="11"/>
      <c r="D32" s="14"/>
      <c r="E32" s="14"/>
      <c r="F32" s="14"/>
      <c r="G32" s="14"/>
      <c r="H32" s="14">
        <v>42276.1</v>
      </c>
      <c r="I32" s="37">
        <v>71428.95</v>
      </c>
      <c r="J32" s="37"/>
      <c r="K32" s="37"/>
      <c r="L32" s="11"/>
    </row>
    <row r="33" spans="1:12" ht="15.75" x14ac:dyDescent="0.25">
      <c r="A33" s="9" t="s">
        <v>31</v>
      </c>
      <c r="B33" s="11"/>
      <c r="C33" s="11"/>
      <c r="D33" s="14"/>
      <c r="E33" s="14"/>
      <c r="F33" s="14"/>
      <c r="G33" s="14"/>
      <c r="H33" s="14"/>
      <c r="I33" s="37"/>
      <c r="J33" s="37"/>
      <c r="K33" s="37"/>
      <c r="L33" s="11"/>
    </row>
    <row r="34" spans="1:12" ht="30" x14ac:dyDescent="0.25">
      <c r="A34" s="9" t="s">
        <v>32</v>
      </c>
      <c r="B34" s="10">
        <v>190350</v>
      </c>
      <c r="C34" s="10">
        <v>229200</v>
      </c>
      <c r="D34" s="14">
        <v>240200</v>
      </c>
      <c r="E34" s="14"/>
      <c r="F34" s="14">
        <v>249157.37</v>
      </c>
      <c r="G34" s="14">
        <v>267200</v>
      </c>
      <c r="H34" s="14">
        <v>250700</v>
      </c>
      <c r="I34" s="37">
        <v>262200</v>
      </c>
      <c r="J34" s="37">
        <v>416200</v>
      </c>
      <c r="K34" s="37">
        <v>1387700</v>
      </c>
      <c r="L34" s="11"/>
    </row>
    <row r="35" spans="1:12" ht="30" x14ac:dyDescent="0.25">
      <c r="A35" s="9" t="s">
        <v>33</v>
      </c>
      <c r="B35" s="11"/>
      <c r="C35" s="11"/>
      <c r="D35" s="11"/>
      <c r="E35" s="14">
        <v>238700</v>
      </c>
      <c r="F35" s="14"/>
      <c r="G35" s="14"/>
      <c r="H35" s="14"/>
      <c r="I35" s="37"/>
      <c r="J35" s="37"/>
      <c r="K35" s="37"/>
      <c r="L35" s="11"/>
    </row>
    <row r="36" spans="1:12" ht="15.75" x14ac:dyDescent="0.25">
      <c r="A36" s="9" t="s">
        <v>34</v>
      </c>
      <c r="B36" s="11"/>
      <c r="C36" s="11"/>
      <c r="D36" s="14">
        <v>2383519.6</v>
      </c>
      <c r="E36" s="14"/>
      <c r="F36" s="14">
        <v>146893.26999999999</v>
      </c>
      <c r="G36" s="14">
        <v>186135.2</v>
      </c>
      <c r="H36" s="14">
        <v>382048.29</v>
      </c>
      <c r="I36" s="37">
        <v>184289.94</v>
      </c>
      <c r="J36" s="37">
        <v>25016</v>
      </c>
      <c r="K36" s="37">
        <v>338411.85</v>
      </c>
      <c r="L36" s="11"/>
    </row>
    <row r="37" spans="1:12" x14ac:dyDescent="0.25">
      <c r="A37" s="8" t="s">
        <v>35</v>
      </c>
      <c r="B37" s="11"/>
      <c r="C37" s="11"/>
      <c r="D37" s="26">
        <f t="shared" ref="D37:K37" si="4">+D44</f>
        <v>303082.48</v>
      </c>
      <c r="E37" s="26">
        <f t="shared" si="4"/>
        <v>318724.18</v>
      </c>
      <c r="F37" s="26">
        <f t="shared" si="4"/>
        <v>176573.41</v>
      </c>
      <c r="G37" s="26">
        <f t="shared" si="4"/>
        <v>0</v>
      </c>
      <c r="H37" s="26">
        <f t="shared" si="4"/>
        <v>489635.45</v>
      </c>
      <c r="I37" s="26">
        <f t="shared" si="4"/>
        <v>2610377.94</v>
      </c>
      <c r="J37" s="26">
        <f t="shared" si="4"/>
        <v>967850.52</v>
      </c>
      <c r="K37" s="26">
        <f t="shared" si="4"/>
        <v>0</v>
      </c>
      <c r="L37" s="26">
        <f>+D37+E37+F37+M3+H37+I37+J37</f>
        <v>4866243.9800000004</v>
      </c>
    </row>
    <row r="38" spans="1:12" x14ac:dyDescent="0.25">
      <c r="A38" s="9" t="s">
        <v>36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30" x14ac:dyDescent="0.25">
      <c r="A39" s="9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30" x14ac:dyDescent="0.25">
      <c r="A40" s="9" t="s">
        <v>38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30" x14ac:dyDescent="0.25">
      <c r="A41" s="9" t="s">
        <v>39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30" x14ac:dyDescent="0.25">
      <c r="A42" s="9" t="s">
        <v>40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x14ac:dyDescent="0.25">
      <c r="A43" s="9" t="s">
        <v>41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5.75" x14ac:dyDescent="0.25">
      <c r="A44" s="9" t="s">
        <v>42</v>
      </c>
      <c r="B44" s="11"/>
      <c r="C44" s="11"/>
      <c r="D44" s="14">
        <v>303082.48</v>
      </c>
      <c r="E44" s="14">
        <v>318724.18</v>
      </c>
      <c r="F44" s="14">
        <v>176573.41</v>
      </c>
      <c r="G44" s="14"/>
      <c r="H44" s="14">
        <v>489635.45</v>
      </c>
      <c r="I44" s="40">
        <v>2610377.94</v>
      </c>
      <c r="J44" s="40">
        <v>967850.52</v>
      </c>
      <c r="K44" s="40"/>
      <c r="L44" s="11"/>
    </row>
    <row r="45" spans="1:12" ht="30" x14ac:dyDescent="0.25">
      <c r="A45" s="9" t="s">
        <v>43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8" t="s">
        <v>44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9" t="s">
        <v>45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30" x14ac:dyDescent="0.25">
      <c r="A48" s="9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30" x14ac:dyDescent="0.25">
      <c r="A49" s="9" t="s">
        <v>47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30" x14ac:dyDescent="0.25">
      <c r="A50" s="9" t="s">
        <v>48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9" t="s">
        <v>49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30" x14ac:dyDescent="0.25">
      <c r="A52" s="9" t="s">
        <v>50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8" t="s">
        <v>51</v>
      </c>
      <c r="B53" s="11"/>
      <c r="C53" s="11"/>
      <c r="D53" s="11"/>
      <c r="E53" s="11"/>
      <c r="F53" s="26">
        <f>+F58</f>
        <v>100848.41</v>
      </c>
      <c r="G53" s="26">
        <f>+G58</f>
        <v>0</v>
      </c>
      <c r="H53" s="26">
        <f>+H54</f>
        <v>65231.19</v>
      </c>
      <c r="I53" s="26">
        <f>+I58+I59+I61</f>
        <v>2266333.31</v>
      </c>
      <c r="J53" s="26">
        <f>+J55</f>
        <v>127204</v>
      </c>
      <c r="K53" s="26">
        <f>+K54</f>
        <v>267839.27</v>
      </c>
      <c r="L53" s="26">
        <f>+F53+H53+I53+J53</f>
        <v>2559616.91</v>
      </c>
    </row>
    <row r="54" spans="1:12" ht="15.75" x14ac:dyDescent="0.25">
      <c r="A54" s="9" t="s">
        <v>52</v>
      </c>
      <c r="B54" s="11"/>
      <c r="C54" s="11"/>
      <c r="D54" s="11"/>
      <c r="E54" s="11"/>
      <c r="F54" s="11"/>
      <c r="G54" s="11"/>
      <c r="H54" s="14">
        <v>65231.19</v>
      </c>
      <c r="I54" s="37"/>
      <c r="J54" s="37"/>
      <c r="K54" s="37">
        <v>267839.27</v>
      </c>
      <c r="L54" s="11"/>
    </row>
    <row r="55" spans="1:12" ht="30" x14ac:dyDescent="0.25">
      <c r="A55" s="9" t="s">
        <v>53</v>
      </c>
      <c r="B55" s="11"/>
      <c r="C55" s="11"/>
      <c r="D55" s="11"/>
      <c r="E55" s="11"/>
      <c r="F55" s="11"/>
      <c r="G55" s="11"/>
      <c r="H55" s="11"/>
      <c r="I55" s="38"/>
      <c r="J55" s="37">
        <v>127204</v>
      </c>
      <c r="K55" s="37"/>
      <c r="L55" s="11"/>
    </row>
    <row r="56" spans="1:12" ht="15.75" x14ac:dyDescent="0.25">
      <c r="A56" s="9" t="s">
        <v>54</v>
      </c>
      <c r="B56" s="11"/>
      <c r="C56" s="11"/>
      <c r="D56" s="11"/>
      <c r="E56" s="11"/>
      <c r="F56" s="11"/>
      <c r="G56" s="11"/>
      <c r="H56" s="11"/>
      <c r="I56" s="38"/>
      <c r="J56" s="38"/>
      <c r="K56" s="38"/>
      <c r="L56" s="11"/>
    </row>
    <row r="57" spans="1:12" ht="15.75" x14ac:dyDescent="0.25">
      <c r="A57" s="9" t="s">
        <v>55</v>
      </c>
      <c r="B57" s="11"/>
      <c r="C57" s="11"/>
      <c r="D57" s="11"/>
      <c r="E57" s="11"/>
      <c r="F57" s="11"/>
      <c r="G57" s="11"/>
      <c r="H57" s="11"/>
      <c r="I57" s="38"/>
      <c r="J57" s="38"/>
      <c r="K57" s="38"/>
      <c r="L57" s="11"/>
    </row>
    <row r="58" spans="1:12" ht="15.75" x14ac:dyDescent="0.25">
      <c r="A58" s="9" t="s">
        <v>56</v>
      </c>
      <c r="B58" s="11"/>
      <c r="C58" s="11"/>
      <c r="D58" s="11"/>
      <c r="E58" s="11"/>
      <c r="F58" s="14">
        <v>100848.41</v>
      </c>
      <c r="G58" s="14"/>
      <c r="H58" s="14"/>
      <c r="I58" s="37">
        <v>1107632.31</v>
      </c>
      <c r="J58" s="37"/>
      <c r="K58" s="37"/>
      <c r="L58" s="11"/>
    </row>
    <row r="59" spans="1:12" ht="15.75" x14ac:dyDescent="0.25">
      <c r="A59" s="9" t="s">
        <v>57</v>
      </c>
      <c r="B59" s="11"/>
      <c r="C59" s="11"/>
      <c r="D59" s="11"/>
      <c r="E59" s="11"/>
      <c r="F59" s="11"/>
      <c r="G59" s="11"/>
      <c r="H59" s="11"/>
      <c r="I59" s="37">
        <v>920400</v>
      </c>
      <c r="J59" s="37"/>
      <c r="K59" s="37"/>
      <c r="L59" s="11"/>
    </row>
    <row r="60" spans="1:12" ht="15.75" x14ac:dyDescent="0.25">
      <c r="A60" s="9" t="s">
        <v>58</v>
      </c>
      <c r="B60" s="11"/>
      <c r="C60" s="11"/>
      <c r="D60" s="11"/>
      <c r="E60" s="11"/>
      <c r="F60" s="11"/>
      <c r="G60" s="11"/>
      <c r="H60" s="11"/>
      <c r="I60" s="38"/>
      <c r="J60" s="38"/>
      <c r="K60" s="38"/>
      <c r="L60" s="11"/>
    </row>
    <row r="61" spans="1:12" ht="15.75" x14ac:dyDescent="0.25">
      <c r="A61" s="9" t="s">
        <v>59</v>
      </c>
      <c r="B61" s="11"/>
      <c r="C61" s="11"/>
      <c r="D61" s="11"/>
      <c r="E61" s="11"/>
      <c r="F61" s="11"/>
      <c r="G61" s="11"/>
      <c r="H61" s="11"/>
      <c r="I61" s="37">
        <v>238301</v>
      </c>
      <c r="J61" s="37"/>
      <c r="K61" s="37"/>
      <c r="L61" s="11"/>
    </row>
    <row r="62" spans="1:12" ht="30" x14ac:dyDescent="0.25">
      <c r="A62" s="9" t="s">
        <v>60</v>
      </c>
      <c r="B62" s="11"/>
      <c r="C62" s="11"/>
      <c r="D62" s="11"/>
      <c r="E62" s="11"/>
      <c r="F62" s="11"/>
      <c r="G62" s="11"/>
      <c r="H62" s="11"/>
      <c r="I62" s="38"/>
      <c r="J62" s="38"/>
      <c r="K62" s="38"/>
      <c r="L62" s="11"/>
    </row>
    <row r="63" spans="1:12" x14ac:dyDescent="0.25">
      <c r="A63" s="8" t="s">
        <v>61</v>
      </c>
      <c r="B63" s="11"/>
      <c r="C63" s="11"/>
      <c r="D63" s="26">
        <f>+D64</f>
        <v>10549757.619999999</v>
      </c>
      <c r="E63" s="26">
        <f>+E64</f>
        <v>7477642.7300000004</v>
      </c>
      <c r="F63" s="26">
        <f>+F64</f>
        <v>0</v>
      </c>
      <c r="G63" s="26"/>
      <c r="H63" s="26">
        <f>+H64</f>
        <v>11930376.449999999</v>
      </c>
      <c r="I63" s="26">
        <f>+I65</f>
        <v>560946.27</v>
      </c>
      <c r="J63" s="26">
        <f>+J65</f>
        <v>915127.96</v>
      </c>
      <c r="K63" s="26">
        <f>+K65</f>
        <v>0</v>
      </c>
      <c r="L63" s="26">
        <f>+D63+E63+H63+I63+J63</f>
        <v>31433851.030000001</v>
      </c>
    </row>
    <row r="64" spans="1:12" x14ac:dyDescent="0.25">
      <c r="A64" s="9" t="s">
        <v>62</v>
      </c>
      <c r="B64" s="11"/>
      <c r="C64" s="11"/>
      <c r="D64" s="14">
        <v>10549757.619999999</v>
      </c>
      <c r="E64" s="14">
        <v>7477642.7300000004</v>
      </c>
      <c r="F64" s="14"/>
      <c r="G64" s="14"/>
      <c r="H64" s="14">
        <v>11930376.449999999</v>
      </c>
      <c r="I64" s="14"/>
      <c r="J64" s="14"/>
      <c r="K64" s="14"/>
      <c r="L64" s="11"/>
    </row>
    <row r="65" spans="1:12" ht="15.75" x14ac:dyDescent="0.25">
      <c r="A65" s="9" t="s">
        <v>63</v>
      </c>
      <c r="B65" s="11"/>
      <c r="C65" s="11"/>
      <c r="D65" s="11"/>
      <c r="E65" s="11"/>
      <c r="F65" s="11"/>
      <c r="G65" s="11"/>
      <c r="H65" s="11"/>
      <c r="I65" s="37">
        <v>560946.27</v>
      </c>
      <c r="J65" s="37">
        <v>915127.96</v>
      </c>
      <c r="K65" s="37"/>
      <c r="L65" s="11"/>
    </row>
    <row r="66" spans="1:12" x14ac:dyDescent="0.25">
      <c r="A66" s="9" t="s">
        <v>64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30" x14ac:dyDescent="0.25">
      <c r="A67" s="9" t="s">
        <v>65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8" t="s">
        <v>66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9" t="s">
        <v>67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30" x14ac:dyDescent="0.25">
      <c r="A70" s="9" t="s">
        <v>68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8" t="s">
        <v>69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x14ac:dyDescent="0.25">
      <c r="A72" s="9" t="s">
        <v>70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x14ac:dyDescent="0.25">
      <c r="A73" s="9" t="s">
        <v>71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30" x14ac:dyDescent="0.25">
      <c r="A74" s="9" t="s">
        <v>72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5">
      <c r="A75" s="8" t="s">
        <v>73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x14ac:dyDescent="0.25">
      <c r="A76" s="8" t="s">
        <v>74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x14ac:dyDescent="0.25">
      <c r="A77" s="9" t="s">
        <v>75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x14ac:dyDescent="0.25">
      <c r="A78" s="9" t="s">
        <v>76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x14ac:dyDescent="0.25">
      <c r="A79" s="8" t="s">
        <v>77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x14ac:dyDescent="0.25">
      <c r="A80" s="9" t="s">
        <v>78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x14ac:dyDescent="0.25">
      <c r="A81" s="9" t="s">
        <v>79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x14ac:dyDescent="0.25">
      <c r="A82" s="8" t="s">
        <v>80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x14ac:dyDescent="0.25">
      <c r="A83" s="9" t="s">
        <v>81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x14ac:dyDescent="0.25">
      <c r="A84" s="19" t="s">
        <v>84</v>
      </c>
      <c r="B84" s="20">
        <f t="shared" ref="B84:C84" si="5">+B11+B17+B27</f>
        <v>6733732.8600000003</v>
      </c>
      <c r="C84" s="20">
        <f t="shared" si="5"/>
        <v>10032303.52</v>
      </c>
      <c r="D84" s="20">
        <f>+D11+D17+D27+D37+D63</f>
        <v>30001986.520000003</v>
      </c>
      <c r="E84" s="20">
        <f>+E11+E17+E27+E37+E63</f>
        <v>21243789.66</v>
      </c>
      <c r="F84" s="20">
        <f>+F11+F17+F27+F37+F53</f>
        <v>11665823.049999999</v>
      </c>
      <c r="G84" s="7">
        <f>+G11+G17+G27</f>
        <v>10895602.1</v>
      </c>
      <c r="H84" s="7">
        <f>+H11+H17+H27+H37+H53+H63</f>
        <v>25791206.119999997</v>
      </c>
      <c r="I84" s="7">
        <f>+I11+I17+I27+I37+I53+I63</f>
        <v>19937829.170000002</v>
      </c>
      <c r="J84" s="7">
        <f>+J11+J17+J27+J37+J53+J63</f>
        <v>12850419.649999999</v>
      </c>
      <c r="K84" s="7">
        <f>+K11+K17+K27+K37+K53+K63</f>
        <v>17127035.359999999</v>
      </c>
      <c r="L84" s="20">
        <f>+L11+L17+L27+L37+L63+L53</f>
        <v>149152692.65000001</v>
      </c>
    </row>
    <row r="85" spans="1:12" x14ac:dyDescent="0.25">
      <c r="A85" s="16" t="s">
        <v>83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8">
        <f>+L9-L84</f>
        <v>267951671.01999995</v>
      </c>
    </row>
    <row r="86" spans="1:12" ht="15.75" customHeight="1" x14ac:dyDescent="0.25"/>
    <row r="87" spans="1:12" ht="15.75" customHeight="1" x14ac:dyDescent="0.25"/>
    <row r="88" spans="1:12" ht="15.75" customHeight="1" x14ac:dyDescent="0.25"/>
    <row r="89" spans="1:12" ht="15.75" customHeight="1" x14ac:dyDescent="0.25"/>
    <row r="90" spans="1:12" ht="15.75" customHeight="1" x14ac:dyDescent="0.25"/>
    <row r="91" spans="1:12" ht="15.75" customHeight="1" x14ac:dyDescent="0.25"/>
    <row r="92" spans="1:12" ht="15.75" customHeight="1" x14ac:dyDescent="0.25"/>
    <row r="96" spans="1:12" ht="21" x14ac:dyDescent="0.35">
      <c r="A96" s="54" t="s">
        <v>93</v>
      </c>
      <c r="B96" s="55"/>
      <c r="C96" s="56" t="s">
        <v>99</v>
      </c>
      <c r="D96" s="56"/>
      <c r="E96" s="56"/>
      <c r="F96" s="52"/>
      <c r="G96" s="52"/>
      <c r="H96" s="52"/>
      <c r="I96" s="52"/>
      <c r="J96" s="52"/>
      <c r="K96" s="52"/>
      <c r="L96" s="52"/>
    </row>
    <row r="97" spans="1:12" ht="21" x14ac:dyDescent="0.35">
      <c r="A97" s="54"/>
      <c r="B97" s="54"/>
      <c r="C97" s="54"/>
      <c r="D97" s="54"/>
      <c r="E97" s="12"/>
      <c r="F97" s="12"/>
      <c r="G97" s="12"/>
      <c r="H97" s="12"/>
      <c r="I97" s="34"/>
      <c r="J97" s="36"/>
      <c r="K97" s="42"/>
      <c r="L97" s="12"/>
    </row>
    <row r="98" spans="1:12" ht="21" x14ac:dyDescent="0.35">
      <c r="A98" s="54"/>
      <c r="B98" s="54"/>
      <c r="C98" s="55"/>
      <c r="D98" s="55"/>
      <c r="E98" s="28"/>
      <c r="F98" s="52"/>
      <c r="G98" s="52"/>
      <c r="H98" s="52"/>
      <c r="I98" s="52"/>
      <c r="J98" s="52"/>
      <c r="K98" s="52"/>
      <c r="L98" s="52"/>
    </row>
    <row r="99" spans="1:12" ht="21" x14ac:dyDescent="0.35">
      <c r="A99" s="57" t="s">
        <v>90</v>
      </c>
      <c r="B99" s="57"/>
      <c r="C99" s="58" t="s">
        <v>89</v>
      </c>
      <c r="D99" s="58"/>
      <c r="E99" s="58"/>
      <c r="F99" s="53"/>
      <c r="G99" s="53"/>
      <c r="H99" s="53"/>
      <c r="I99" s="53"/>
      <c r="J99" s="53"/>
      <c r="K99" s="53"/>
      <c r="L99" s="53"/>
    </row>
    <row r="100" spans="1:12" ht="21" x14ac:dyDescent="0.35">
      <c r="A100" s="54" t="s">
        <v>88</v>
      </c>
      <c r="B100" s="54"/>
      <c r="C100" s="56" t="s">
        <v>101</v>
      </c>
      <c r="D100" s="56"/>
      <c r="E100" s="56"/>
      <c r="F100" s="52"/>
      <c r="G100" s="52"/>
      <c r="H100" s="52"/>
      <c r="I100" s="52"/>
      <c r="J100" s="52"/>
      <c r="K100" s="52"/>
      <c r="L100" s="52"/>
    </row>
    <row r="101" spans="1:12" ht="21" x14ac:dyDescent="0.35">
      <c r="A101" s="54"/>
      <c r="B101" s="54"/>
      <c r="C101" s="54"/>
      <c r="D101" s="54"/>
      <c r="E101" s="28"/>
      <c r="F101" s="28"/>
      <c r="G101" s="31"/>
      <c r="H101" s="32"/>
      <c r="I101" s="33"/>
      <c r="J101" s="35"/>
      <c r="K101" s="41"/>
      <c r="L101" s="28"/>
    </row>
    <row r="102" spans="1:12" x14ac:dyDescent="0.25">
      <c r="A102" s="12"/>
      <c r="B102" s="12"/>
      <c r="C102" s="12"/>
      <c r="D102" s="12"/>
      <c r="E102" s="12"/>
      <c r="F102" s="12"/>
      <c r="G102" s="12"/>
      <c r="H102" s="12"/>
      <c r="I102" s="34"/>
      <c r="J102" s="36"/>
      <c r="K102" s="42"/>
      <c r="L102" s="12"/>
    </row>
    <row r="106" spans="1:12" x14ac:dyDescent="0.25">
      <c r="C106" t="s">
        <v>91</v>
      </c>
    </row>
  </sheetData>
  <mergeCells count="14">
    <mergeCell ref="A6:A8"/>
    <mergeCell ref="B6:L6"/>
    <mergeCell ref="F98:L98"/>
    <mergeCell ref="F99:L99"/>
    <mergeCell ref="F100:L100"/>
    <mergeCell ref="F96:L96"/>
    <mergeCell ref="C99:E99"/>
    <mergeCell ref="C100:E100"/>
    <mergeCell ref="C96:E96"/>
    <mergeCell ref="A1:L1"/>
    <mergeCell ref="A2:L2"/>
    <mergeCell ref="A3:L3"/>
    <mergeCell ref="A4:L4"/>
    <mergeCell ref="A5:L5"/>
  </mergeCells>
  <printOptions horizontalCentered="1"/>
  <pageMargins left="0.74803149606299202" right="0.74803149606299202" top="0.35433070866141703" bottom="0.74803149606299202" header="0.31496062992126" footer="0.31496062992126"/>
  <pageSetup scale="40" orientation="landscape" r:id="rId1"/>
  <rowBreaks count="1" manualBreakCount="1">
    <brk id="104" max="6" man="1"/>
  </rowBreaks>
  <colBreaks count="1" manualBreakCount="1">
    <brk id="12" max="10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2022-11-10T18:14:32Z</cp:lastPrinted>
  <dcterms:created xsi:type="dcterms:W3CDTF">2022-02-09T20:06:33Z</dcterms:created>
  <dcterms:modified xsi:type="dcterms:W3CDTF">2022-11-10T18:16:31Z</dcterms:modified>
</cp:coreProperties>
</file>